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D:\Plan 2026-2028\"/>
    </mc:Choice>
  </mc:AlternateContent>
  <xr:revisionPtr revIDLastSave="0" documentId="13_ncr:1_{E7E46FAB-0087-40A8-A5A5-A5AB5029C2BB}" xr6:coauthVersionLast="47" xr6:coauthVersionMax="47" xr10:uidLastSave="{00000000-0000-0000-0000-000000000000}"/>
  <bookViews>
    <workbookView xWindow="510" yWindow="60" windowWidth="28230" windowHeight="15525" activeTab="4" xr2:uid="{00000000-000D-0000-FFFF-FFFF00000000}"/>
  </bookViews>
  <sheets>
    <sheet name="SAŽETAK" sheetId="1" r:id="rId1"/>
    <sheet name=" Račun prihoda i rashoda" sheetId="3" r:id="rId2"/>
    <sheet name="Rashodi prema funkcijskoj kl" sheetId="5" r:id="rId3"/>
    <sheet name="Račun financiranja" sheetId="6" r:id="rId4"/>
    <sheet name="POSEBNI DIO" sheetId="7" r:id="rId5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7" i="7" l="1"/>
  <c r="E113" i="7"/>
  <c r="E112" i="7" s="1"/>
  <c r="E128" i="7"/>
  <c r="E129" i="7"/>
  <c r="E120" i="7"/>
  <c r="E121" i="7"/>
  <c r="E114" i="7"/>
  <c r="E8" i="7"/>
  <c r="E77" i="7"/>
  <c r="E78" i="7"/>
  <c r="E60" i="7"/>
  <c r="F58" i="7"/>
  <c r="G58" i="7"/>
  <c r="H58" i="7"/>
  <c r="I58" i="7"/>
  <c r="E49" i="7"/>
  <c r="E48" i="7" s="1"/>
  <c r="E37" i="3"/>
  <c r="F29" i="3"/>
  <c r="F12" i="3" l="1"/>
  <c r="F20" i="3"/>
  <c r="F49" i="3"/>
  <c r="F69" i="3"/>
  <c r="F37" i="3"/>
  <c r="F30" i="7"/>
  <c r="F29" i="7" s="1"/>
  <c r="F81" i="7"/>
  <c r="F80" i="7" s="1"/>
  <c r="F52" i="7"/>
  <c r="F51" i="7" s="1"/>
  <c r="F96" i="7"/>
  <c r="F98" i="7"/>
  <c r="F15" i="7"/>
  <c r="H12" i="3"/>
  <c r="I12" i="3"/>
  <c r="G12" i="3"/>
  <c r="H125" i="7"/>
  <c r="H124" i="7" s="1"/>
  <c r="I125" i="7"/>
  <c r="I124" i="7" s="1"/>
  <c r="G125" i="7"/>
  <c r="G124" i="7" s="1"/>
  <c r="H118" i="7"/>
  <c r="H117" i="7" s="1"/>
  <c r="I118" i="7"/>
  <c r="I117" i="7" s="1"/>
  <c r="G118" i="7"/>
  <c r="G117" i="7" s="1"/>
  <c r="H92" i="7"/>
  <c r="H91" i="7" s="1"/>
  <c r="H90" i="7" s="1"/>
  <c r="I92" i="7"/>
  <c r="I91" i="7" s="1"/>
  <c r="I90" i="7" s="1"/>
  <c r="G92" i="7"/>
  <c r="G91" i="7" s="1"/>
  <c r="G90" i="7" s="1"/>
  <c r="H46" i="7"/>
  <c r="H45" i="7" s="1"/>
  <c r="I46" i="7"/>
  <c r="I45" i="7" s="1"/>
  <c r="G46" i="7"/>
  <c r="G45" i="7" s="1"/>
  <c r="E43" i="7"/>
  <c r="F43" i="7"/>
  <c r="H15" i="7"/>
  <c r="I15" i="7"/>
  <c r="G15" i="7"/>
  <c r="E69" i="3"/>
  <c r="E68" i="3" s="1"/>
  <c r="E66" i="3"/>
  <c r="E109" i="7"/>
  <c r="E108" i="7" s="1"/>
  <c r="E106" i="7"/>
  <c r="E105" i="7" s="1"/>
  <c r="E102" i="7"/>
  <c r="E101" i="7" s="1"/>
  <c r="E75" i="7"/>
  <c r="E74" i="7" s="1"/>
  <c r="E69" i="7"/>
  <c r="E68" i="7" s="1"/>
  <c r="E59" i="7"/>
  <c r="E58" i="7" s="1"/>
  <c r="E56" i="7"/>
  <c r="E55" i="7" s="1"/>
  <c r="E54" i="7" s="1"/>
  <c r="E65" i="7"/>
  <c r="E64" i="7" s="1"/>
  <c r="E63" i="7" s="1"/>
  <c r="E19" i="7"/>
  <c r="H121" i="7"/>
  <c r="H120" i="7" s="1"/>
  <c r="I121" i="7"/>
  <c r="I120" i="7" s="1"/>
  <c r="H60" i="7"/>
  <c r="I22" i="7"/>
  <c r="I21" i="7" s="1"/>
  <c r="H22" i="7"/>
  <c r="H21" i="7" s="1"/>
  <c r="G121" i="7"/>
  <c r="G120" i="7" s="1"/>
  <c r="F12" i="7"/>
  <c r="F49" i="7"/>
  <c r="F48" i="7" s="1"/>
  <c r="F65" i="7"/>
  <c r="F64" i="7" s="1"/>
  <c r="F63" i="7" s="1"/>
  <c r="F121" i="7"/>
  <c r="F120" i="7" s="1"/>
  <c r="I129" i="7"/>
  <c r="I128" i="7" s="1"/>
  <c r="H129" i="7"/>
  <c r="H128" i="7" s="1"/>
  <c r="G129" i="7"/>
  <c r="G128" i="7" s="1"/>
  <c r="F129" i="7"/>
  <c r="F128" i="7" s="1"/>
  <c r="I114" i="7"/>
  <c r="I113" i="7" s="1"/>
  <c r="H114" i="7"/>
  <c r="H113" i="7" s="1"/>
  <c r="G114" i="7"/>
  <c r="G113" i="7" s="1"/>
  <c r="F114" i="7"/>
  <c r="F113" i="7" s="1"/>
  <c r="F95" i="7" l="1"/>
  <c r="F90" i="7" s="1"/>
  <c r="I112" i="7"/>
  <c r="H112" i="7"/>
  <c r="G112" i="7"/>
  <c r="E100" i="7"/>
  <c r="F112" i="7"/>
  <c r="E52" i="7"/>
  <c r="E51" i="7" s="1"/>
  <c r="E88" i="7"/>
  <c r="E87" i="7" s="1"/>
  <c r="E18" i="7"/>
  <c r="F42" i="7"/>
  <c r="E42" i="7"/>
  <c r="E41" i="7" s="1"/>
  <c r="E72" i="7"/>
  <c r="E71" i="7" s="1"/>
  <c r="E67" i="7" s="1"/>
  <c r="E85" i="7"/>
  <c r="E84" i="7" s="1"/>
  <c r="E39" i="7"/>
  <c r="E38" i="7" s="1"/>
  <c r="E37" i="7" s="1"/>
  <c r="E35" i="7"/>
  <c r="E34" i="7" s="1"/>
  <c r="E33" i="7" s="1"/>
  <c r="E26" i="7"/>
  <c r="E25" i="7" s="1"/>
  <c r="E15" i="7"/>
  <c r="E14" i="7" s="1"/>
  <c r="H65" i="7"/>
  <c r="H64" i="7" s="1"/>
  <c r="H63" i="7" s="1"/>
  <c r="I65" i="7"/>
  <c r="I64" i="7" s="1"/>
  <c r="I63" i="7" s="1"/>
  <c r="G85" i="7"/>
  <c r="G84" i="7" s="1"/>
  <c r="H85" i="7"/>
  <c r="H84" i="7" s="1"/>
  <c r="I85" i="7"/>
  <c r="I84" i="7" s="1"/>
  <c r="G78" i="7"/>
  <c r="G77" i="7" s="1"/>
  <c r="H78" i="7"/>
  <c r="H77" i="7" s="1"/>
  <c r="I78" i="7"/>
  <c r="I77" i="7" s="1"/>
  <c r="G75" i="7"/>
  <c r="G74" i="7" s="1"/>
  <c r="H75" i="7"/>
  <c r="H74" i="7" s="1"/>
  <c r="I75" i="7"/>
  <c r="I74" i="7" s="1"/>
  <c r="G88" i="7"/>
  <c r="G87" i="7" s="1"/>
  <c r="H88" i="7"/>
  <c r="H87" i="7" s="1"/>
  <c r="I88" i="7"/>
  <c r="I87" i="7" s="1"/>
  <c r="G72" i="7"/>
  <c r="G71" i="7" s="1"/>
  <c r="H72" i="7"/>
  <c r="H71" i="7" s="1"/>
  <c r="I72" i="7"/>
  <c r="I71" i="7" s="1"/>
  <c r="G69" i="7"/>
  <c r="G68" i="7" s="1"/>
  <c r="H69" i="7"/>
  <c r="H68" i="7" s="1"/>
  <c r="I69" i="7"/>
  <c r="I68" i="7" s="1"/>
  <c r="H59" i="7"/>
  <c r="I60" i="7"/>
  <c r="I59" i="7" s="1"/>
  <c r="G60" i="7"/>
  <c r="G59" i="7" s="1"/>
  <c r="G56" i="7"/>
  <c r="G55" i="7" s="1"/>
  <c r="G54" i="7" s="1"/>
  <c r="H56" i="7"/>
  <c r="H55" i="7" s="1"/>
  <c r="H54" i="7" s="1"/>
  <c r="I56" i="7"/>
  <c r="I55" i="7" s="1"/>
  <c r="I54" i="7" s="1"/>
  <c r="F56" i="7"/>
  <c r="F55" i="7" s="1"/>
  <c r="F54" i="7" s="1"/>
  <c r="H43" i="7"/>
  <c r="H42" i="7" s="1"/>
  <c r="I43" i="7"/>
  <c r="I42" i="7" s="1"/>
  <c r="G43" i="7"/>
  <c r="G42" i="7" s="1"/>
  <c r="H49" i="7"/>
  <c r="H48" i="7" s="1"/>
  <c r="I49" i="7"/>
  <c r="I48" i="7" s="1"/>
  <c r="G49" i="7"/>
  <c r="G48" i="7" s="1"/>
  <c r="G39" i="7"/>
  <c r="G38" i="7" s="1"/>
  <c r="G37" i="7" s="1"/>
  <c r="H39" i="7"/>
  <c r="H38" i="7" s="1"/>
  <c r="H37" i="7" s="1"/>
  <c r="I39" i="7"/>
  <c r="I38" i="7" s="1"/>
  <c r="I37" i="7" s="1"/>
  <c r="G35" i="7"/>
  <c r="G34" i="7" s="1"/>
  <c r="G33" i="7" s="1"/>
  <c r="H35" i="7"/>
  <c r="H34" i="7" s="1"/>
  <c r="H33" i="7" s="1"/>
  <c r="I35" i="7"/>
  <c r="I34" i="7" s="1"/>
  <c r="I33" i="7" s="1"/>
  <c r="G26" i="7"/>
  <c r="G25" i="7" s="1"/>
  <c r="H26" i="7"/>
  <c r="H25" i="7" s="1"/>
  <c r="I26" i="7"/>
  <c r="I25" i="7" s="1"/>
  <c r="G22" i="7"/>
  <c r="G21" i="7" s="1"/>
  <c r="G65" i="7"/>
  <c r="G64" i="7" s="1"/>
  <c r="G63" i="7" s="1"/>
  <c r="E22" i="7"/>
  <c r="E21" i="7" s="1"/>
  <c r="G19" i="7"/>
  <c r="G18" i="7" s="1"/>
  <c r="H19" i="7"/>
  <c r="H18" i="7" s="1"/>
  <c r="I19" i="7"/>
  <c r="I18" i="7" s="1"/>
  <c r="G14" i="7"/>
  <c r="H14" i="7"/>
  <c r="I14" i="7"/>
  <c r="E10" i="7"/>
  <c r="E12" i="7"/>
  <c r="H10" i="7"/>
  <c r="I10" i="7"/>
  <c r="G10" i="7"/>
  <c r="G12" i="7"/>
  <c r="H12" i="7"/>
  <c r="I12" i="7"/>
  <c r="F88" i="7"/>
  <c r="F87" i="7" s="1"/>
  <c r="F85" i="7"/>
  <c r="F84" i="7" s="1"/>
  <c r="F83" i="7" s="1"/>
  <c r="F69" i="7"/>
  <c r="F68" i="7" s="1"/>
  <c r="F78" i="7"/>
  <c r="F77" i="7" s="1"/>
  <c r="F75" i="7"/>
  <c r="F74" i="7" s="1"/>
  <c r="F72" i="7"/>
  <c r="F71" i="7" s="1"/>
  <c r="F60" i="7"/>
  <c r="F59" i="7" s="1"/>
  <c r="F39" i="7"/>
  <c r="F38" i="7" s="1"/>
  <c r="F37" i="7" s="1"/>
  <c r="F35" i="7"/>
  <c r="F34" i="7" s="1"/>
  <c r="F33" i="7" s="1"/>
  <c r="F26" i="7"/>
  <c r="F25" i="7" s="1"/>
  <c r="F22" i="7"/>
  <c r="F21" i="7" s="1"/>
  <c r="F19" i="7"/>
  <c r="F18" i="7" s="1"/>
  <c r="F14" i="7"/>
  <c r="F10" i="7"/>
  <c r="F9" i="7" s="1"/>
  <c r="F8" i="7" l="1"/>
  <c r="G8" i="7"/>
  <c r="G41" i="7"/>
  <c r="H41" i="7"/>
  <c r="I41" i="7"/>
  <c r="E83" i="7"/>
  <c r="G67" i="7"/>
  <c r="E9" i="7"/>
  <c r="F41" i="7"/>
  <c r="I67" i="7"/>
  <c r="H67" i="7"/>
  <c r="G83" i="7"/>
  <c r="I83" i="7"/>
  <c r="H83" i="7"/>
  <c r="F67" i="7"/>
  <c r="H63" i="3"/>
  <c r="I63" i="3"/>
  <c r="H66" i="3"/>
  <c r="I66" i="3"/>
  <c r="H69" i="3"/>
  <c r="H68" i="3" s="1"/>
  <c r="I69" i="3"/>
  <c r="I68" i="3" s="1"/>
  <c r="F7" i="7" l="1"/>
  <c r="I7" i="7"/>
  <c r="H7" i="7"/>
  <c r="G7" i="7"/>
  <c r="G66" i="3"/>
  <c r="F66" i="3"/>
  <c r="I14" i="1" l="1"/>
  <c r="J14" i="1"/>
  <c r="C13" i="5"/>
  <c r="E20" i="3"/>
  <c r="F18" i="3"/>
  <c r="E18" i="3"/>
  <c r="H22" i="3"/>
  <c r="I22" i="3"/>
  <c r="H20" i="3"/>
  <c r="I20" i="3"/>
  <c r="H18" i="3"/>
  <c r="I18" i="3"/>
  <c r="H49" i="3"/>
  <c r="I49" i="3"/>
  <c r="I37" i="3"/>
  <c r="H37" i="3"/>
  <c r="G63" i="3"/>
  <c r="G69" i="3"/>
  <c r="G68" i="3" s="1"/>
  <c r="G37" i="3"/>
  <c r="G49" i="3"/>
  <c r="G22" i="3"/>
  <c r="G18" i="3"/>
  <c r="G20" i="3"/>
  <c r="D13" i="5"/>
  <c r="E13" i="5"/>
  <c r="F13" i="5"/>
  <c r="G36" i="3" l="1"/>
  <c r="H36" i="3"/>
  <c r="H76" i="3" s="1"/>
  <c r="I36" i="3"/>
  <c r="I76" i="3" s="1"/>
  <c r="I13" i="1"/>
  <c r="I12" i="1" s="1"/>
  <c r="D12" i="5"/>
  <c r="D11" i="5" s="1"/>
  <c r="E12" i="5"/>
  <c r="E11" i="5" s="1"/>
  <c r="C12" i="5"/>
  <c r="C11" i="5" s="1"/>
  <c r="F12" i="5"/>
  <c r="F11" i="5" s="1"/>
  <c r="H14" i="1"/>
  <c r="H13" i="1"/>
  <c r="F68" i="3"/>
  <c r="G14" i="1" s="1"/>
  <c r="F63" i="3"/>
  <c r="E63" i="3"/>
  <c r="F22" i="3"/>
  <c r="E49" i="3"/>
  <c r="E22" i="3"/>
  <c r="E12" i="3"/>
  <c r="I11" i="3"/>
  <c r="J10" i="1" s="1"/>
  <c r="J9" i="1" s="1"/>
  <c r="H11" i="3"/>
  <c r="I10" i="1" s="1"/>
  <c r="I9" i="1" s="1"/>
  <c r="G11" i="3"/>
  <c r="H10" i="1" s="1"/>
  <c r="H9" i="1" s="1"/>
  <c r="E36" i="3" l="1"/>
  <c r="E76" i="3" s="1"/>
  <c r="F36" i="3"/>
  <c r="E11" i="3"/>
  <c r="I15" i="1"/>
  <c r="H12" i="1"/>
  <c r="H15" i="1" s="1"/>
  <c r="J13" i="1"/>
  <c r="J12" i="1" s="1"/>
  <c r="J15" i="1" s="1"/>
  <c r="G76" i="3"/>
  <c r="F14" i="1"/>
  <c r="F11" i="3"/>
  <c r="G9" i="1" s="1"/>
  <c r="F76" i="3" l="1"/>
  <c r="G13" i="1"/>
  <c r="B13" i="5"/>
  <c r="F13" i="1"/>
  <c r="F12" i="1" s="1"/>
  <c r="G12" i="1"/>
  <c r="G15" i="1" s="1"/>
  <c r="F9" i="1"/>
  <c r="F10" i="1"/>
  <c r="B12" i="5" l="1"/>
  <c r="B11" i="5" s="1"/>
  <c r="F15" i="1"/>
</calcChain>
</file>

<file path=xl/sharedStrings.xml><?xml version="1.0" encoding="utf-8"?>
<sst xmlns="http://schemas.openxmlformats.org/spreadsheetml/2006/main" count="396" uniqueCount="169">
  <si>
    <t>PRIHODI UKUPNO</t>
  </si>
  <si>
    <t>PRIHODI POSLOVANJA</t>
  </si>
  <si>
    <t>PRIHODI OD PRODAJE NEFINANCIJSKE IMOVINE</t>
  </si>
  <si>
    <t>RASHODI UKUPNO</t>
  </si>
  <si>
    <t>RASHODI  POSLOVANJA</t>
  </si>
  <si>
    <t>RASHODI ZA NABAVU NEFINANCIJSKE IMOVINE</t>
  </si>
  <si>
    <t>RAZLIKA - VIŠAK / MANJAK</t>
  </si>
  <si>
    <t>VIŠAK / MANJAK IZ PRETHODNE(IH) GODINE KOJI ĆE SE RASPOREDITI / POKRITI</t>
  </si>
  <si>
    <t>PRIMICI OD FINANCIJSKE IMOVINE I ZADUŽIVANJA</t>
  </si>
  <si>
    <t>IZDACI ZA FINANCIJSKU IMOVINU I OTPLATE ZAJMOVA</t>
  </si>
  <si>
    <t>NETO FINANCIRANJE</t>
  </si>
  <si>
    <t>VIŠAK / MANJAK + NETO FINANCIRANJE</t>
  </si>
  <si>
    <t>Naziv prihoda</t>
  </si>
  <si>
    <t xml:space="preserve">A. RAČUN PRIHODA I RASHODA </t>
  </si>
  <si>
    <t>Razred</t>
  </si>
  <si>
    <t>Skupina</t>
  </si>
  <si>
    <t>Izvor</t>
  </si>
  <si>
    <t>Prihodi poslovanja</t>
  </si>
  <si>
    <t>Opći prihodi i primici</t>
  </si>
  <si>
    <t>RASHODI POSLOVANJA</t>
  </si>
  <si>
    <t>Rashodi poslovanja</t>
  </si>
  <si>
    <t>Rashodi za zaposlene</t>
  </si>
  <si>
    <t>Rashodi za nabavu nefinancijske imovine</t>
  </si>
  <si>
    <t>Rashodi za nabavu neproizvedene dugotrajne imovine</t>
  </si>
  <si>
    <t>RASHODI PREMA FUNKCIJSKOJ KLASIFIKACIJI</t>
  </si>
  <si>
    <t>BROJČANA OZNAKA I NAZIV</t>
  </si>
  <si>
    <t>UKUPNI RASHODI</t>
  </si>
  <si>
    <t>B. RAČUN FINANCIRANJA</t>
  </si>
  <si>
    <t>Primici od financijske imovine i zaduživanja</t>
  </si>
  <si>
    <t>Izdaci za financijsku imovinu i otplate zajmova</t>
  </si>
  <si>
    <t>II. POSEBNI DIO</t>
  </si>
  <si>
    <t>I. OPĆI DIO</t>
  </si>
  <si>
    <t>Šifra</t>
  </si>
  <si>
    <t xml:space="preserve">Naziv </t>
  </si>
  <si>
    <t>Materijalni rashodi</t>
  </si>
  <si>
    <t>Primici od zaduživanja</t>
  </si>
  <si>
    <t>Namjenski primici od zaduživanja</t>
  </si>
  <si>
    <t>Izdaci za otplatu glavnice primljenih kredita i zajmova</t>
  </si>
  <si>
    <t>Vlastiti prihodi</t>
  </si>
  <si>
    <t>A) SAŽETAK RAČUNA PRIHODA I RASHODA</t>
  </si>
  <si>
    <t>B) SAŽETAK RAČUNA FINANCIRANJA</t>
  </si>
  <si>
    <t>UKUPAN DONOS VIŠKA / MANJKA IZ PRETHODNE(IH) GODINE***</t>
  </si>
  <si>
    <t>Pomoći iz inozemstva i od subjekata unutar općeg proračuna</t>
  </si>
  <si>
    <t>Prihodi iz nadležnog proračuna i od HZZO-a temeljem ugovornih obveza</t>
  </si>
  <si>
    <t>Rashodi za nabavu proizvedene dugotrajne imovine</t>
  </si>
  <si>
    <t>C) PRENESENI VIŠAK ILI PRENESENI MANJAK I VIŠEGODIŠNJI PLAN URAVNOTEŽENJA</t>
  </si>
  <si>
    <t>Naziv</t>
  </si>
  <si>
    <t>DRUŠTVENE DJELATNOSTI</t>
  </si>
  <si>
    <t>Izvor financiranja 5.4.</t>
  </si>
  <si>
    <t>Prihodi za decentralizirane funkcije-OŠ</t>
  </si>
  <si>
    <t>Nabava nefinancijske imovine</t>
  </si>
  <si>
    <t>Izvor financiranja 1.1.</t>
  </si>
  <si>
    <t>Opći prihodi i primici proračuna</t>
  </si>
  <si>
    <t>Prevencija ovisnosti</t>
  </si>
  <si>
    <t>Naknade građanim i kućanstvima na temelju osiguranja i druge naknade</t>
  </si>
  <si>
    <t>Izvor financiranja 5.2.</t>
  </si>
  <si>
    <t>Pomoći iz državnog proračuna-ostalo</t>
  </si>
  <si>
    <t>Izvor financiranja 5.9.</t>
  </si>
  <si>
    <t>Pomoći temeljem prijenosa sredstava EU</t>
  </si>
  <si>
    <t>Izvor financiranja 5.8.</t>
  </si>
  <si>
    <t>Pomoći temeljem prijenosa sredstava EU-PK</t>
  </si>
  <si>
    <t>Izvor financiranja 5.A.</t>
  </si>
  <si>
    <t>Pomoći iz županijskog proračuna-PK</t>
  </si>
  <si>
    <t>Izvor financiranja 5.B.</t>
  </si>
  <si>
    <t>Pomoći iz državnog proračuna-PK</t>
  </si>
  <si>
    <t>Izvor financiranja 6.5.</t>
  </si>
  <si>
    <t>Donacije- prihodi PK</t>
  </si>
  <si>
    <t>Školska kuhinja</t>
  </si>
  <si>
    <t>Shema školskog voća</t>
  </si>
  <si>
    <t>Rashodi za zaposlene u osnovnim školama</t>
  </si>
  <si>
    <t>Izvor financiranja 5.T.</t>
  </si>
  <si>
    <t>Pomoći iz MZO za plaće OŠ</t>
  </si>
  <si>
    <t>09 Obrazovanje</t>
  </si>
  <si>
    <t>091 Predškolsko i osnovno obrazovanje</t>
  </si>
  <si>
    <t>0912 Osnovno obrazovanje</t>
  </si>
  <si>
    <t>5.8.</t>
  </si>
  <si>
    <t>5.A.</t>
  </si>
  <si>
    <t>Pomoći iz županijskog proračuan-PK</t>
  </si>
  <si>
    <t>5.B.</t>
  </si>
  <si>
    <t>5:T.</t>
  </si>
  <si>
    <t>Prihodi po posebnim propisima</t>
  </si>
  <si>
    <t>Prihodi od upravnih i administrativnih pristojbi,pristojbi po posebnim propisima i naknada</t>
  </si>
  <si>
    <t>4.7.</t>
  </si>
  <si>
    <t>5.4.</t>
  </si>
  <si>
    <t>Prihodi za decentralizirane funkcije- OŠ</t>
  </si>
  <si>
    <t>Prihodi od prodaje proizvoda i robe te pruženih usluga i prihodi od donacija</t>
  </si>
  <si>
    <t>1.1.</t>
  </si>
  <si>
    <t>5.2.</t>
  </si>
  <si>
    <t>5.9.</t>
  </si>
  <si>
    <t>6.5.</t>
  </si>
  <si>
    <t>Donacije-prihodi PK</t>
  </si>
  <si>
    <t>Pomoći iz državnog proračuna</t>
  </si>
  <si>
    <t>5.T.</t>
  </si>
  <si>
    <t>Ostale naknade građanima I kućanstvima iz proračuna</t>
  </si>
  <si>
    <t>Donacije</t>
  </si>
  <si>
    <t>Prihodi za posebne namjene-PK</t>
  </si>
  <si>
    <t>eur</t>
  </si>
  <si>
    <t>OSNOVNA ŠKOLA MAHIČNO</t>
  </si>
  <si>
    <t>Ostali rashodi</t>
  </si>
  <si>
    <t>GLAVNI PROGRAM  A60</t>
  </si>
  <si>
    <t>Aktivnost A600101</t>
  </si>
  <si>
    <t>Materijalni i financijski rashodi poslovanja</t>
  </si>
  <si>
    <t xml:space="preserve">Izvor financiranja 4.7. </t>
  </si>
  <si>
    <t>Prihodi za posebne namjene - prihodi PK</t>
  </si>
  <si>
    <t>Aktivnost A600105</t>
  </si>
  <si>
    <t xml:space="preserve">Rad s darovitim učenicima </t>
  </si>
  <si>
    <t>Aktivnost A600106</t>
  </si>
  <si>
    <t>Aktivnost A600107</t>
  </si>
  <si>
    <t>Aktivnost A600110</t>
  </si>
  <si>
    <t>Opskrbljivanje školskih ustanova menstrualnim higijenskim potrepštinama</t>
  </si>
  <si>
    <t>Tekuće donacije</t>
  </si>
  <si>
    <t>Aktivnost A600111</t>
  </si>
  <si>
    <t>Kapitalni projekt K600101</t>
  </si>
  <si>
    <t>Pomoći iz državnog proračuna - PK</t>
  </si>
  <si>
    <t>Knjige, umjetnička djela i ostale izložbene vrijednosti</t>
  </si>
  <si>
    <t>Kapitalni projekt K600102</t>
  </si>
  <si>
    <t>Knjige i obrazovni materijal za učenike OŠ</t>
  </si>
  <si>
    <t>Tekući projekt T600105</t>
  </si>
  <si>
    <t>Pomoćnici u nastavi VI</t>
  </si>
  <si>
    <t>Aktivnost A600112</t>
  </si>
  <si>
    <t>096 Dodatne usluge u obrazovanju</t>
  </si>
  <si>
    <t>Projekcija 
za 2027.</t>
  </si>
  <si>
    <t>EUR</t>
  </si>
  <si>
    <t xml:space="preserve">Projekcija 
za 2027.   </t>
  </si>
  <si>
    <t>Plan 2025.</t>
  </si>
  <si>
    <t>Projekcija za 2027.</t>
  </si>
  <si>
    <t>Pomoćnici u nastavi VII</t>
  </si>
  <si>
    <t>Tekući projekt T600116</t>
  </si>
  <si>
    <t>Postrojenja i oprema</t>
  </si>
  <si>
    <t xml:space="preserve">Izvršenje 2024.       </t>
  </si>
  <si>
    <t xml:space="preserve">Plan 2025.      </t>
  </si>
  <si>
    <t xml:space="preserve">Plan za 2026.        </t>
  </si>
  <si>
    <t xml:space="preserve">Projekcija 
za 2028.   </t>
  </si>
  <si>
    <t>FINANCIJSKI PLAN PRORAČUNSKOG KORISNIKA JEDINICE LOKALNE I PODRUČNE (REGIONALNE) SAMOUPRAVE ZA 2026. I PROJEKCIJA ZA 2027. I 2028. GODINU</t>
  </si>
  <si>
    <t>Izvršenje 2024.</t>
  </si>
  <si>
    <t>Plan 2026.</t>
  </si>
  <si>
    <t>Projekcija za 2028.</t>
  </si>
  <si>
    <t>Izvor financiranja 5.1.0</t>
  </si>
  <si>
    <t>Programi Unije</t>
  </si>
  <si>
    <t>Tekući projekt T600104</t>
  </si>
  <si>
    <t>Erasmus+</t>
  </si>
  <si>
    <t>Izvor financiranja 5.0.11</t>
  </si>
  <si>
    <t>Pomoći iz državnog proračuna kroz opće prihode i primitke</t>
  </si>
  <si>
    <t>Izvor financiranja 5.6.1</t>
  </si>
  <si>
    <t>Europski socijalni fond</t>
  </si>
  <si>
    <t>FINANCIJSKI PLAN PRORAČUNSKOG KORISNIKA JEDINICE LOKALNE I PODRUČNE (REGIONALNE) SAMOUPRAVE 
ZA 2026. I PROJEKCIJA ZA 2027. I 2028. GODINU</t>
  </si>
  <si>
    <t>Plan za 2026.</t>
  </si>
  <si>
    <t>Projekcija 
za 2028.</t>
  </si>
  <si>
    <t xml:space="preserve">Izvršenje </t>
  </si>
  <si>
    <t>Plan</t>
  </si>
  <si>
    <t>5.1.</t>
  </si>
  <si>
    <t>5.0.</t>
  </si>
  <si>
    <t>5.6.</t>
  </si>
  <si>
    <t>Pomoći iz gradskih proračuna-Fondovi EU</t>
  </si>
  <si>
    <t>0,0,</t>
  </si>
  <si>
    <t>Izvor financiranja 5.I. VP</t>
  </si>
  <si>
    <t>Izvor financiranja 6.8. VP</t>
  </si>
  <si>
    <t>Višak iz prethodne godine-Donacije</t>
  </si>
  <si>
    <r>
      <t>FINANCIJSKI PLAN PRORAČUNSKOG KORISNIKA JEDINICE LOKALNE I PODRUČNE (REGIONALNE) SAMOUPRAVE 
ZA 2026. I PROJEKCIJA ZA 202</t>
    </r>
    <r>
      <rPr>
        <sz val="12"/>
        <color rgb="FF000000"/>
        <rFont val="Arial"/>
        <family val="2"/>
        <charset val="238"/>
      </rPr>
      <t>7</t>
    </r>
    <r>
      <rPr>
        <b/>
        <sz val="12"/>
        <color indexed="8"/>
        <rFont val="Arial"/>
        <family val="2"/>
        <charset val="238"/>
      </rPr>
      <t>. I 2028. GODINU</t>
    </r>
  </si>
  <si>
    <t>5.I.</t>
  </si>
  <si>
    <t>V.P.iz preth.god.državni proračun</t>
  </si>
  <si>
    <t>6.8.</t>
  </si>
  <si>
    <t>V.P.iz prethodne god.-Donacije</t>
  </si>
  <si>
    <t>Višak prihoda</t>
  </si>
  <si>
    <t>V.P. iz državnog proračuna</t>
  </si>
  <si>
    <t>V.P. Donacije</t>
  </si>
  <si>
    <t xml:space="preserve"> </t>
  </si>
  <si>
    <t>,</t>
  </si>
  <si>
    <t>U K U P N 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</si>
</sst>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name val="Calibri"/>
      <family val="2"/>
      <charset val="238"/>
      <scheme val="minor"/>
    </font>
    <font>
      <b/>
      <sz val="14"/>
      <name val="Arial"/>
      <family val="2"/>
      <charset val="238"/>
    </font>
    <font>
      <b/>
      <i/>
      <sz val="10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4"/>
      <name val="Arial"/>
      <family val="2"/>
      <charset val="238"/>
    </font>
    <font>
      <b/>
      <sz val="10"/>
      <name val="Calibri"/>
      <family val="2"/>
      <charset val="238"/>
      <scheme val="minor"/>
    </font>
    <font>
      <b/>
      <i/>
      <sz val="9"/>
      <name val="Arial"/>
      <family val="2"/>
      <charset val="238"/>
    </font>
    <font>
      <sz val="9"/>
      <name val="Arial"/>
      <family val="2"/>
      <charset val="238"/>
    </font>
    <font>
      <b/>
      <sz val="10"/>
      <color rgb="FFFF0000"/>
      <name val="Arial"/>
      <family val="2"/>
      <charset val="238"/>
    </font>
    <font>
      <i/>
      <sz val="10"/>
      <color rgb="FFFF0000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color rgb="FF000000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rgb="FFD9D9D9"/>
        <bgColor rgb="FFDEEBF7"/>
      </patternFill>
    </fill>
    <fill>
      <patternFill patternType="solid">
        <fgColor theme="0"/>
        <bgColor rgb="FFFFFFCC"/>
      </patternFill>
    </fill>
    <fill>
      <patternFill patternType="solid">
        <fgColor theme="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3" fillId="0" borderId="0"/>
  </cellStyleXfs>
  <cellXfs count="155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3" fontId="2" fillId="2" borderId="4" xfId="0" applyNumberFormat="1" applyFont="1" applyFill="1" applyBorder="1" applyAlignment="1">
      <alignment horizontal="right"/>
    </xf>
    <xf numFmtId="3" fontId="2" fillId="2" borderId="3" xfId="0" applyNumberFormat="1" applyFont="1" applyFill="1" applyBorder="1" applyAlignment="1">
      <alignment horizontal="right"/>
    </xf>
    <xf numFmtId="3" fontId="2" fillId="2" borderId="3" xfId="0" applyNumberFormat="1" applyFont="1" applyFill="1" applyBorder="1" applyAlignment="1">
      <alignment horizontal="right" wrapText="1"/>
    </xf>
    <xf numFmtId="0" fontId="9" fillId="2" borderId="3" xfId="0" applyFont="1" applyFill="1" applyBorder="1" applyAlignment="1">
      <alignment horizontal="left" vertical="center" wrapText="1"/>
    </xf>
    <xf numFmtId="0" fontId="7" fillId="2" borderId="3" xfId="0" quotePrefix="1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5" fillId="0" borderId="0" xfId="0" quotePrefix="1" applyFont="1" applyAlignment="1">
      <alignment horizontal="left" wrapText="1"/>
    </xf>
    <xf numFmtId="0" fontId="6" fillId="0" borderId="0" xfId="0" applyFont="1" applyAlignment="1">
      <alignment wrapText="1"/>
    </xf>
    <xf numFmtId="0" fontId="4" fillId="4" borderId="4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9" fillId="2" borderId="3" xfId="0" quotePrefix="1" applyFont="1" applyFill="1" applyBorder="1" applyAlignment="1">
      <alignment horizontal="left" vertical="center"/>
    </xf>
    <xf numFmtId="0" fontId="9" fillId="3" borderId="1" xfId="0" applyFont="1" applyFill="1" applyBorder="1" applyAlignment="1">
      <alignment horizontal="left" vertical="center"/>
    </xf>
    <xf numFmtId="4" fontId="9" fillId="5" borderId="3" xfId="0" applyNumberFormat="1" applyFont="1" applyFill="1" applyBorder="1" applyAlignment="1">
      <alignment horizontal="right"/>
    </xf>
    <xf numFmtId="4" fontId="7" fillId="5" borderId="3" xfId="0" applyNumberFormat="1" applyFont="1" applyFill="1" applyBorder="1" applyAlignment="1">
      <alignment horizontal="right"/>
    </xf>
    <xf numFmtId="4" fontId="8" fillId="5" borderId="3" xfId="0" applyNumberFormat="1" applyFont="1" applyFill="1" applyBorder="1" applyAlignment="1">
      <alignment horizontal="right"/>
    </xf>
    <xf numFmtId="0" fontId="7" fillId="3" borderId="2" xfId="0" applyFont="1" applyFill="1" applyBorder="1" applyAlignment="1">
      <alignment vertical="center"/>
    </xf>
    <xf numFmtId="4" fontId="9" fillId="7" borderId="3" xfId="0" applyNumberFormat="1" applyFont="1" applyFill="1" applyBorder="1" applyAlignment="1">
      <alignment horizontal="right"/>
    </xf>
    <xf numFmtId="0" fontId="14" fillId="0" borderId="0" xfId="0" applyFont="1"/>
    <xf numFmtId="0" fontId="15" fillId="0" borderId="0" xfId="0" applyFont="1" applyAlignment="1">
      <alignment horizontal="center" vertical="center" wrapText="1"/>
    </xf>
    <xf numFmtId="4" fontId="15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9" fillId="0" borderId="0" xfId="0" applyFont="1" applyAlignment="1">
      <alignment horizontal="right" vertical="center" wrapText="1"/>
    </xf>
    <xf numFmtId="0" fontId="9" fillId="6" borderId="4" xfId="0" applyFont="1" applyFill="1" applyBorder="1" applyAlignment="1">
      <alignment horizontal="center" vertical="center" wrapText="1"/>
    </xf>
    <xf numFmtId="4" fontId="9" fillId="6" borderId="4" xfId="0" applyNumberFormat="1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horizontal="left" vertical="center" wrapText="1"/>
    </xf>
    <xf numFmtId="0" fontId="8" fillId="5" borderId="4" xfId="0" applyFont="1" applyFill="1" applyBorder="1" applyAlignment="1">
      <alignment horizontal="left" vertical="center" wrapText="1"/>
    </xf>
    <xf numFmtId="4" fontId="8" fillId="7" borderId="3" xfId="0" applyNumberFormat="1" applyFont="1" applyFill="1" applyBorder="1" applyAlignment="1">
      <alignment horizontal="right"/>
    </xf>
    <xf numFmtId="0" fontId="7" fillId="5" borderId="4" xfId="0" applyFont="1" applyFill="1" applyBorder="1" applyAlignment="1">
      <alignment horizontal="left" vertical="center" wrapText="1"/>
    </xf>
    <xf numFmtId="4" fontId="7" fillId="7" borderId="3" xfId="0" applyNumberFormat="1" applyFont="1" applyFill="1" applyBorder="1" applyAlignment="1">
      <alignment horizontal="right"/>
    </xf>
    <xf numFmtId="4" fontId="7" fillId="7" borderId="4" xfId="0" applyNumberFormat="1" applyFont="1" applyFill="1" applyBorder="1" applyAlignment="1">
      <alignment horizontal="right"/>
    </xf>
    <xf numFmtId="4" fontId="8" fillId="7" borderId="4" xfId="0" applyNumberFormat="1" applyFont="1" applyFill="1" applyBorder="1" applyAlignment="1">
      <alignment horizontal="right"/>
    </xf>
    <xf numFmtId="4" fontId="7" fillId="5" borderId="4" xfId="0" applyNumberFormat="1" applyFont="1" applyFill="1" applyBorder="1" applyAlignment="1">
      <alignment horizontal="right"/>
    </xf>
    <xf numFmtId="4" fontId="9" fillId="7" borderId="4" xfId="0" applyNumberFormat="1" applyFont="1" applyFill="1" applyBorder="1" applyAlignment="1">
      <alignment horizontal="right"/>
    </xf>
    <xf numFmtId="4" fontId="8" fillId="5" borderId="4" xfId="0" applyNumberFormat="1" applyFont="1" applyFill="1" applyBorder="1" applyAlignment="1">
      <alignment horizontal="right"/>
    </xf>
    <xf numFmtId="4" fontId="9" fillId="5" borderId="4" xfId="0" applyNumberFormat="1" applyFont="1" applyFill="1" applyBorder="1" applyAlignment="1">
      <alignment horizontal="right"/>
    </xf>
    <xf numFmtId="4" fontId="16" fillId="7" borderId="4" xfId="0" applyNumberFormat="1" applyFont="1" applyFill="1" applyBorder="1" applyAlignment="1">
      <alignment horizontal="right"/>
    </xf>
    <xf numFmtId="4" fontId="14" fillId="0" borderId="0" xfId="0" applyNumberFormat="1" applyFont="1"/>
    <xf numFmtId="0" fontId="9" fillId="4" borderId="4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4" fontId="9" fillId="2" borderId="3" xfId="0" applyNumberFormat="1" applyFont="1" applyFill="1" applyBorder="1" applyAlignment="1">
      <alignment horizontal="right"/>
    </xf>
    <xf numFmtId="4" fontId="7" fillId="2" borderId="3" xfId="0" applyNumberFormat="1" applyFont="1" applyFill="1" applyBorder="1" applyAlignment="1">
      <alignment horizontal="right"/>
    </xf>
    <xf numFmtId="4" fontId="7" fillId="2" borderId="4" xfId="0" applyNumberFormat="1" applyFont="1" applyFill="1" applyBorder="1" applyAlignment="1">
      <alignment horizontal="right"/>
    </xf>
    <xf numFmtId="4" fontId="9" fillId="2" borderId="4" xfId="0" applyNumberFormat="1" applyFont="1" applyFill="1" applyBorder="1" applyAlignment="1">
      <alignment horizontal="right"/>
    </xf>
    <xf numFmtId="4" fontId="7" fillId="2" borderId="3" xfId="0" applyNumberFormat="1" applyFont="1" applyFill="1" applyBorder="1" applyAlignment="1">
      <alignment horizontal="right" wrapText="1"/>
    </xf>
    <xf numFmtId="0" fontId="15" fillId="0" borderId="0" xfId="0" applyFont="1" applyAlignment="1">
      <alignment horizontal="left" wrapText="1"/>
    </xf>
    <xf numFmtId="0" fontId="19" fillId="0" borderId="0" xfId="0" applyFont="1" applyAlignment="1">
      <alignment wrapText="1"/>
    </xf>
    <xf numFmtId="0" fontId="15" fillId="0" borderId="5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/>
    </xf>
    <xf numFmtId="0" fontId="20" fillId="0" borderId="5" xfId="0" applyFont="1" applyBorder="1" applyAlignment="1">
      <alignment horizontal="right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4" fontId="9" fillId="3" borderId="3" xfId="0" applyNumberFormat="1" applyFont="1" applyFill="1" applyBorder="1" applyAlignment="1">
      <alignment horizontal="right"/>
    </xf>
    <xf numFmtId="4" fontId="9" fillId="0" borderId="3" xfId="0" applyNumberFormat="1" applyFont="1" applyBorder="1" applyAlignment="1">
      <alignment horizontal="right"/>
    </xf>
    <xf numFmtId="3" fontId="9" fillId="0" borderId="3" xfId="0" applyNumberFormat="1" applyFont="1" applyBorder="1" applyAlignment="1">
      <alignment horizontal="right"/>
    </xf>
    <xf numFmtId="4" fontId="9" fillId="0" borderId="3" xfId="0" applyNumberFormat="1" applyFont="1" applyBorder="1" applyAlignment="1">
      <alignment horizontal="right" wrapText="1"/>
    </xf>
    <xf numFmtId="0" fontId="19" fillId="0" borderId="0" xfId="0" applyFont="1" applyAlignment="1">
      <alignment horizontal="center" vertical="center" wrapText="1"/>
    </xf>
    <xf numFmtId="0" fontId="7" fillId="0" borderId="0" xfId="0" applyFont="1"/>
    <xf numFmtId="3" fontId="9" fillId="3" borderId="3" xfId="0" applyNumberFormat="1" applyFont="1" applyFill="1" applyBorder="1" applyAlignment="1">
      <alignment horizontal="right"/>
    </xf>
    <xf numFmtId="0" fontId="15" fillId="0" borderId="0" xfId="0" quotePrefix="1" applyFont="1" applyAlignment="1">
      <alignment horizontal="center" vertical="center" wrapText="1"/>
    </xf>
    <xf numFmtId="4" fontId="9" fillId="4" borderId="1" xfId="0" quotePrefix="1" applyNumberFormat="1" applyFont="1" applyFill="1" applyBorder="1" applyAlignment="1">
      <alignment horizontal="right"/>
    </xf>
    <xf numFmtId="3" fontId="9" fillId="4" borderId="1" xfId="0" quotePrefix="1" applyNumberFormat="1" applyFont="1" applyFill="1" applyBorder="1" applyAlignment="1">
      <alignment horizontal="right"/>
    </xf>
    <xf numFmtId="3" fontId="9" fillId="4" borderId="3" xfId="0" applyNumberFormat="1" applyFont="1" applyFill="1" applyBorder="1" applyAlignment="1">
      <alignment horizontal="right" wrapText="1"/>
    </xf>
    <xf numFmtId="4" fontId="9" fillId="3" borderId="1" xfId="0" quotePrefix="1" applyNumberFormat="1" applyFont="1" applyFill="1" applyBorder="1" applyAlignment="1">
      <alignment horizontal="right"/>
    </xf>
    <xf numFmtId="3" fontId="9" fillId="3" borderId="1" xfId="0" quotePrefix="1" applyNumberFormat="1" applyFont="1" applyFill="1" applyBorder="1" applyAlignment="1">
      <alignment horizontal="right"/>
    </xf>
    <xf numFmtId="3" fontId="9" fillId="3" borderId="3" xfId="0" applyNumberFormat="1" applyFont="1" applyFill="1" applyBorder="1" applyAlignment="1">
      <alignment horizontal="right" wrapText="1"/>
    </xf>
    <xf numFmtId="3" fontId="5" fillId="0" borderId="0" xfId="0" applyNumberFormat="1" applyFont="1" applyAlignment="1">
      <alignment horizontal="right"/>
    </xf>
    <xf numFmtId="0" fontId="7" fillId="5" borderId="4" xfId="0" applyFont="1" applyFill="1" applyBorder="1" applyAlignment="1">
      <alignment horizontal="left" vertical="center" wrapText="1"/>
    </xf>
    <xf numFmtId="4" fontId="23" fillId="5" borderId="3" xfId="0" applyNumberFormat="1" applyFont="1" applyFill="1" applyBorder="1" applyAlignment="1">
      <alignment horizontal="right"/>
    </xf>
    <xf numFmtId="4" fontId="24" fillId="5" borderId="3" xfId="0" applyNumberFormat="1" applyFont="1" applyFill="1" applyBorder="1" applyAlignment="1">
      <alignment horizontal="right"/>
    </xf>
    <xf numFmtId="4" fontId="25" fillId="5" borderId="3" xfId="0" applyNumberFormat="1" applyFont="1" applyFill="1" applyBorder="1" applyAlignment="1">
      <alignment horizontal="right"/>
    </xf>
    <xf numFmtId="4" fontId="25" fillId="7" borderId="4" xfId="0" applyNumberFormat="1" applyFont="1" applyFill="1" applyBorder="1" applyAlignment="1">
      <alignment horizontal="right"/>
    </xf>
    <xf numFmtId="4" fontId="24" fillId="7" borderId="4" xfId="0" applyNumberFormat="1" applyFont="1" applyFill="1" applyBorder="1" applyAlignment="1">
      <alignment horizontal="right"/>
    </xf>
    <xf numFmtId="4" fontId="25" fillId="5" borderId="4" xfId="0" applyNumberFormat="1" applyFont="1" applyFill="1" applyBorder="1" applyAlignment="1">
      <alignment horizontal="right"/>
    </xf>
    <xf numFmtId="4" fontId="23" fillId="2" borderId="3" xfId="0" applyNumberFormat="1" applyFont="1" applyFill="1" applyBorder="1" applyAlignment="1">
      <alignment horizontal="right"/>
    </xf>
    <xf numFmtId="4" fontId="25" fillId="2" borderId="3" xfId="0" applyNumberFormat="1" applyFont="1" applyFill="1" applyBorder="1" applyAlignment="1">
      <alignment horizontal="right"/>
    </xf>
    <xf numFmtId="4" fontId="25" fillId="2" borderId="4" xfId="0" applyNumberFormat="1" applyFont="1" applyFill="1" applyBorder="1" applyAlignment="1">
      <alignment horizontal="right"/>
    </xf>
    <xf numFmtId="0" fontId="9" fillId="8" borderId="3" xfId="0" quotePrefix="1" applyFont="1" applyFill="1" applyBorder="1" applyAlignment="1">
      <alignment horizontal="left" vertical="center"/>
    </xf>
    <xf numFmtId="0" fontId="7" fillId="8" borderId="3" xfId="0" quotePrefix="1" applyFont="1" applyFill="1" applyBorder="1" applyAlignment="1">
      <alignment horizontal="left" vertical="center"/>
    </xf>
    <xf numFmtId="0" fontId="8" fillId="8" borderId="3" xfId="0" quotePrefix="1" applyFont="1" applyFill="1" applyBorder="1" applyAlignment="1">
      <alignment horizontal="left" vertical="center"/>
    </xf>
    <xf numFmtId="0" fontId="8" fillId="8" borderId="3" xfId="0" quotePrefix="1" applyFont="1" applyFill="1" applyBorder="1" applyAlignment="1">
      <alignment horizontal="left" vertical="center" wrapText="1"/>
    </xf>
    <xf numFmtId="4" fontId="25" fillId="8" borderId="4" xfId="0" applyNumberFormat="1" applyFont="1" applyFill="1" applyBorder="1" applyAlignment="1">
      <alignment horizontal="right"/>
    </xf>
    <xf numFmtId="4" fontId="9" fillId="8" borderId="3" xfId="0" applyNumberFormat="1" applyFont="1" applyFill="1" applyBorder="1" applyAlignment="1">
      <alignment horizontal="right"/>
    </xf>
    <xf numFmtId="0" fontId="8" fillId="8" borderId="13" xfId="0" applyFont="1" applyFill="1" applyBorder="1" applyAlignment="1">
      <alignment horizontal="left" vertical="center" wrapText="1"/>
    </xf>
    <xf numFmtId="4" fontId="14" fillId="8" borderId="0" xfId="0" applyNumberFormat="1" applyFont="1" applyFill="1"/>
    <xf numFmtId="0" fontId="9" fillId="0" borderId="1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9" fillId="3" borderId="1" xfId="0" quotePrefix="1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21" fillId="0" borderId="0" xfId="0" applyFont="1" applyAlignment="1">
      <alignment wrapText="1"/>
    </xf>
    <xf numFmtId="0" fontId="22" fillId="0" borderId="0" xfId="0" applyFont="1" applyAlignment="1">
      <alignment wrapText="1"/>
    </xf>
    <xf numFmtId="0" fontId="5" fillId="0" borderId="0" xfId="0" applyFont="1" applyAlignment="1">
      <alignment horizontal="center" vertical="center" wrapText="1"/>
    </xf>
    <xf numFmtId="0" fontId="17" fillId="0" borderId="0" xfId="0" applyFont="1" applyAlignment="1">
      <alignment wrapText="1"/>
    </xf>
    <xf numFmtId="0" fontId="9" fillId="0" borderId="1" xfId="0" quotePrefix="1" applyFont="1" applyBorder="1" applyAlignment="1">
      <alignment horizontal="left" vertical="center" wrapText="1"/>
    </xf>
    <xf numFmtId="0" fontId="9" fillId="4" borderId="1" xfId="0" applyFont="1" applyFill="1" applyBorder="1" applyAlignment="1">
      <alignment horizontal="left" vertical="center" wrapText="1"/>
    </xf>
    <xf numFmtId="0" fontId="9" fillId="4" borderId="2" xfId="0" applyFont="1" applyFill="1" applyBorder="1" applyAlignment="1">
      <alignment horizontal="left" vertical="center" wrapText="1"/>
    </xf>
    <xf numFmtId="0" fontId="9" fillId="4" borderId="4" xfId="0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horizontal="left" vertical="center" wrapText="1"/>
    </xf>
    <xf numFmtId="0" fontId="9" fillId="3" borderId="4" xfId="0" applyFont="1" applyFill="1" applyBorder="1" applyAlignment="1">
      <alignment horizontal="left" vertical="center" wrapText="1"/>
    </xf>
    <xf numFmtId="0" fontId="9" fillId="0" borderId="8" xfId="0" quotePrefix="1" applyFont="1" applyBorder="1" applyAlignment="1">
      <alignment horizontal="center" wrapText="1"/>
    </xf>
    <xf numFmtId="0" fontId="9" fillId="0" borderId="9" xfId="0" quotePrefix="1" applyFont="1" applyBorder="1" applyAlignment="1">
      <alignment horizontal="center" wrapText="1"/>
    </xf>
    <xf numFmtId="0" fontId="9" fillId="0" borderId="10" xfId="0" quotePrefix="1" applyFont="1" applyBorder="1" applyAlignment="1">
      <alignment horizontal="center" wrapText="1"/>
    </xf>
    <xf numFmtId="0" fontId="9" fillId="0" borderId="11" xfId="0" quotePrefix="1" applyFont="1" applyBorder="1" applyAlignment="1">
      <alignment horizontal="center" wrapText="1"/>
    </xf>
    <xf numFmtId="0" fontId="9" fillId="0" borderId="5" xfId="0" quotePrefix="1" applyFont="1" applyBorder="1" applyAlignment="1">
      <alignment horizontal="center" wrapText="1"/>
    </xf>
    <xf numFmtId="0" fontId="9" fillId="0" borderId="12" xfId="0" quotePrefix="1" applyFont="1" applyBorder="1" applyAlignment="1">
      <alignment horizontal="center" wrapText="1"/>
    </xf>
    <xf numFmtId="0" fontId="9" fillId="0" borderId="1" xfId="0" quotePrefix="1" applyFont="1" applyBorder="1" applyAlignment="1">
      <alignment horizontal="left" vertical="center"/>
    </xf>
    <xf numFmtId="0" fontId="7" fillId="0" borderId="2" xfId="0" applyFont="1" applyBorder="1" applyAlignment="1">
      <alignment vertical="center"/>
    </xf>
    <xf numFmtId="0" fontId="9" fillId="2" borderId="0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7" fillId="3" borderId="2" xfId="0" applyFont="1" applyFill="1" applyBorder="1" applyAlignment="1">
      <alignment vertical="center"/>
    </xf>
    <xf numFmtId="0" fontId="9" fillId="0" borderId="8" xfId="0" quotePrefix="1" applyFont="1" applyBorder="1" applyAlignment="1">
      <alignment horizontal="left" wrapText="1"/>
    </xf>
    <xf numFmtId="0" fontId="9" fillId="0" borderId="9" xfId="0" quotePrefix="1" applyFont="1" applyBorder="1" applyAlignment="1">
      <alignment horizontal="left" wrapText="1"/>
    </xf>
    <xf numFmtId="0" fontId="9" fillId="0" borderId="10" xfId="0" quotePrefix="1" applyFont="1" applyBorder="1" applyAlignment="1">
      <alignment horizontal="left" wrapText="1"/>
    </xf>
    <xf numFmtId="0" fontId="9" fillId="0" borderId="11" xfId="0" quotePrefix="1" applyFont="1" applyBorder="1" applyAlignment="1">
      <alignment horizontal="left" wrapText="1"/>
    </xf>
    <xf numFmtId="0" fontId="9" fillId="0" borderId="5" xfId="0" quotePrefix="1" applyFont="1" applyBorder="1" applyAlignment="1">
      <alignment horizontal="left" wrapText="1"/>
    </xf>
    <xf numFmtId="0" fontId="9" fillId="0" borderId="12" xfId="0" quotePrefix="1" applyFont="1" applyBorder="1" applyAlignment="1">
      <alignment horizontal="left" wrapText="1"/>
    </xf>
    <xf numFmtId="0" fontId="14" fillId="0" borderId="0" xfId="0" applyFont="1" applyAlignment="1">
      <alignment horizontal="center" vertical="center"/>
    </xf>
    <xf numFmtId="0" fontId="9" fillId="4" borderId="6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0" fontId="17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wrapText="1"/>
    </xf>
    <xf numFmtId="4" fontId="1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5" borderId="3" xfId="0" applyFont="1" applyFill="1" applyBorder="1" applyAlignment="1">
      <alignment horizontal="left" vertical="center" wrapText="1"/>
    </xf>
    <xf numFmtId="0" fontId="7" fillId="5" borderId="3" xfId="0" applyFont="1" applyFill="1" applyBorder="1" applyAlignment="1">
      <alignment horizontal="left" vertical="center" wrapText="1"/>
    </xf>
    <xf numFmtId="0" fontId="7" fillId="5" borderId="3" xfId="0" applyFont="1" applyFill="1" applyBorder="1" applyAlignment="1">
      <alignment horizontal="left" vertical="center" wrapText="1" indent="1"/>
    </xf>
    <xf numFmtId="0" fontId="9" fillId="6" borderId="3" xfId="0" applyFont="1" applyFill="1" applyBorder="1" applyAlignment="1">
      <alignment horizontal="center" vertical="center" wrapText="1"/>
    </xf>
    <xf numFmtId="0" fontId="9" fillId="5" borderId="3" xfId="0" applyFont="1" applyFill="1" applyBorder="1" applyAlignment="1">
      <alignment horizontal="left" vertical="center" wrapText="1"/>
    </xf>
    <xf numFmtId="0" fontId="7" fillId="5" borderId="1" xfId="0" applyFont="1" applyFill="1" applyBorder="1" applyAlignment="1">
      <alignment horizontal="left" vertical="center" wrapText="1" indent="1"/>
    </xf>
    <xf numFmtId="0" fontId="7" fillId="5" borderId="2" xfId="0" applyFont="1" applyFill="1" applyBorder="1" applyAlignment="1">
      <alignment horizontal="left" vertical="center" wrapText="1" indent="1"/>
    </xf>
    <xf numFmtId="0" fontId="7" fillId="5" borderId="4" xfId="0" applyFont="1" applyFill="1" applyBorder="1" applyAlignment="1">
      <alignment horizontal="left" vertical="center" wrapText="1" indent="1"/>
    </xf>
    <xf numFmtId="0" fontId="27" fillId="0" borderId="0" xfId="0" applyFont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28" fillId="0" borderId="0" xfId="0" applyFont="1" applyAlignment="1">
      <alignment vertical="center" wrapText="1"/>
    </xf>
    <xf numFmtId="0" fontId="28" fillId="0" borderId="0" xfId="0" applyFont="1" applyAlignment="1">
      <alignment vertical="center" wrapText="1"/>
    </xf>
    <xf numFmtId="0" fontId="14" fillId="0" borderId="0" xfId="0" applyFont="1" applyAlignment="1">
      <alignment wrapText="1"/>
    </xf>
    <xf numFmtId="0" fontId="14" fillId="0" borderId="0" xfId="0" applyFont="1" applyAlignment="1">
      <alignment vertical="center" wrapText="1"/>
    </xf>
  </cellXfs>
  <cellStyles count="2">
    <cellStyle name="Normalno" xfId="0" builtinId="0"/>
    <cellStyle name="Normalno 2" xfId="1" xr:uid="{1E4B1458-C226-4D12-BE13-145822CE1E24}"/>
  </cellStyles>
  <dxfs count="0"/>
  <tableStyles count="0" defaultTableStyle="TableStyleMedium2" defaultPivotStyle="PivotStyleLight16"/>
  <colors>
    <mruColors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9"/>
  <sheetViews>
    <sheetView topLeftCell="A7" workbookViewId="0">
      <selection activeCell="U26" sqref="U26"/>
    </sheetView>
  </sheetViews>
  <sheetFormatPr defaultRowHeight="15" x14ac:dyDescent="0.25"/>
  <cols>
    <col min="1" max="1" width="9.140625" style="26"/>
    <col min="2" max="2" width="13.5703125" style="26" customWidth="1"/>
    <col min="3" max="4" width="9.140625" style="26"/>
    <col min="5" max="5" width="6.28515625" style="26" customWidth="1"/>
    <col min="6" max="6" width="10.5703125" style="26" customWidth="1"/>
    <col min="7" max="7" width="14.5703125" style="26" customWidth="1"/>
    <col min="8" max="8" width="15.140625" style="26" customWidth="1"/>
    <col min="9" max="9" width="17.28515625" style="26" customWidth="1"/>
    <col min="10" max="10" width="18.42578125" style="26" customWidth="1"/>
    <col min="11" max="16384" width="9.140625" style="26"/>
  </cols>
  <sheetData>
    <row r="1" spans="1:18" ht="49.5" customHeight="1" x14ac:dyDescent="0.25">
      <c r="A1" s="106" t="s">
        <v>145</v>
      </c>
      <c r="B1" s="106"/>
      <c r="C1" s="106"/>
      <c r="D1" s="106"/>
      <c r="E1" s="106"/>
      <c r="F1" s="106"/>
      <c r="G1" s="106"/>
      <c r="H1" s="106"/>
      <c r="I1" s="106"/>
      <c r="J1" s="106"/>
    </row>
    <row r="2" spans="1:18" ht="18" customHeight="1" x14ac:dyDescent="0.25">
      <c r="A2" s="27"/>
      <c r="B2" s="27"/>
      <c r="C2" s="27"/>
      <c r="D2" s="27"/>
      <c r="E2" s="27"/>
      <c r="F2" s="132"/>
      <c r="G2" s="132"/>
      <c r="H2" s="27"/>
      <c r="I2" s="27"/>
      <c r="J2" s="27"/>
    </row>
    <row r="3" spans="1:18" ht="15.75" x14ac:dyDescent="0.25">
      <c r="A3" s="106" t="s">
        <v>31</v>
      </c>
      <c r="B3" s="106"/>
      <c r="C3" s="106"/>
      <c r="D3" s="106"/>
      <c r="E3" s="106"/>
      <c r="F3" s="106"/>
      <c r="G3" s="106"/>
      <c r="H3" s="106"/>
      <c r="I3" s="124"/>
      <c r="J3" s="124"/>
    </row>
    <row r="4" spans="1:18" ht="18" x14ac:dyDescent="0.25">
      <c r="A4" s="27"/>
      <c r="B4" s="27"/>
      <c r="C4" s="27"/>
      <c r="D4" s="27"/>
      <c r="E4" s="27"/>
      <c r="F4" s="27"/>
      <c r="G4" s="27"/>
      <c r="H4" s="27"/>
      <c r="I4" s="29"/>
      <c r="J4" s="29"/>
    </row>
    <row r="5" spans="1:18" ht="18" customHeight="1" x14ac:dyDescent="0.25">
      <c r="A5" s="106" t="s">
        <v>39</v>
      </c>
      <c r="B5" s="107"/>
      <c r="C5" s="107"/>
      <c r="D5" s="107"/>
      <c r="E5" s="107"/>
      <c r="F5" s="107"/>
      <c r="G5" s="107"/>
      <c r="H5" s="107"/>
      <c r="I5" s="107"/>
      <c r="J5" s="107"/>
    </row>
    <row r="6" spans="1:18" ht="18" x14ac:dyDescent="0.25">
      <c r="A6" s="56"/>
      <c r="B6" s="57"/>
      <c r="C6" s="57"/>
      <c r="D6" s="57"/>
      <c r="E6" s="58"/>
      <c r="F6" s="59"/>
      <c r="G6" s="59"/>
      <c r="H6" s="59"/>
      <c r="I6" s="59"/>
      <c r="J6" s="60" t="s">
        <v>122</v>
      </c>
    </row>
    <row r="7" spans="1:18" ht="25.5" customHeight="1" x14ac:dyDescent="0.25">
      <c r="A7" s="126"/>
      <c r="B7" s="127"/>
      <c r="C7" s="127"/>
      <c r="D7" s="127"/>
      <c r="E7" s="128"/>
      <c r="F7" s="61" t="s">
        <v>148</v>
      </c>
      <c r="G7" s="61" t="s">
        <v>149</v>
      </c>
      <c r="H7" s="102" t="s">
        <v>146</v>
      </c>
      <c r="I7" s="102" t="s">
        <v>121</v>
      </c>
      <c r="J7" s="102" t="s">
        <v>147</v>
      </c>
    </row>
    <row r="8" spans="1:18" x14ac:dyDescent="0.25">
      <c r="A8" s="129"/>
      <c r="B8" s="130"/>
      <c r="C8" s="130"/>
      <c r="D8" s="130"/>
      <c r="E8" s="131"/>
      <c r="F8" s="62">
        <v>2024</v>
      </c>
      <c r="G8" s="62">
        <v>2025</v>
      </c>
      <c r="H8" s="103"/>
      <c r="I8" s="103"/>
      <c r="J8" s="103"/>
    </row>
    <row r="9" spans="1:18" x14ac:dyDescent="0.25">
      <c r="A9" s="112" t="s">
        <v>0</v>
      </c>
      <c r="B9" s="101"/>
      <c r="C9" s="101"/>
      <c r="D9" s="101"/>
      <c r="E9" s="125"/>
      <c r="F9" s="63">
        <f>SUM(' Račun prihoda i rashoda'!E11)</f>
        <v>995675.76</v>
      </c>
      <c r="G9" s="63">
        <f>SUM(G10:G11)</f>
        <v>1151494</v>
      </c>
      <c r="H9" s="63">
        <f t="shared" ref="H9:J9" si="0">SUM(H10:H11)</f>
        <v>1086150</v>
      </c>
      <c r="I9" s="63">
        <f t="shared" si="0"/>
        <v>1088500</v>
      </c>
      <c r="J9" s="63">
        <f t="shared" si="0"/>
        <v>1088500</v>
      </c>
    </row>
    <row r="10" spans="1:18" x14ac:dyDescent="0.25">
      <c r="A10" s="96" t="s">
        <v>1</v>
      </c>
      <c r="B10" s="99"/>
      <c r="C10" s="99"/>
      <c r="D10" s="99"/>
      <c r="E10" s="122"/>
      <c r="F10" s="64">
        <f>SUM(' Račun prihoda i rashoda'!E11)</f>
        <v>995675.76</v>
      </c>
      <c r="G10" s="64">
        <v>1151494</v>
      </c>
      <c r="H10" s="64">
        <f>SUM(' Račun prihoda i rashoda'!G11)</f>
        <v>1086150</v>
      </c>
      <c r="I10" s="64">
        <f>SUM(' Račun prihoda i rashoda'!H11)</f>
        <v>1088500</v>
      </c>
      <c r="J10" s="64">
        <f>SUM(' Račun prihoda i rashoda'!I11)</f>
        <v>1088500</v>
      </c>
    </row>
    <row r="11" spans="1:18" x14ac:dyDescent="0.25">
      <c r="A11" s="121" t="s">
        <v>2</v>
      </c>
      <c r="B11" s="122"/>
      <c r="C11" s="122"/>
      <c r="D11" s="122"/>
      <c r="E11" s="122"/>
      <c r="F11" s="65"/>
      <c r="G11" s="65"/>
      <c r="H11" s="64"/>
      <c r="I11" s="64"/>
      <c r="J11" s="64"/>
    </row>
    <row r="12" spans="1:18" x14ac:dyDescent="0.25">
      <c r="A12" s="20" t="s">
        <v>3</v>
      </c>
      <c r="B12" s="24"/>
      <c r="C12" s="24"/>
      <c r="D12" s="24"/>
      <c r="E12" s="24"/>
      <c r="F12" s="63">
        <f t="shared" ref="F12:J12" si="1">SUM(F13:F14)</f>
        <v>995626.81999999983</v>
      </c>
      <c r="G12" s="63">
        <f t="shared" si="1"/>
        <v>1151494</v>
      </c>
      <c r="H12" s="63">
        <f t="shared" si="1"/>
        <v>1086150</v>
      </c>
      <c r="I12" s="63">
        <f t="shared" si="1"/>
        <v>1088500</v>
      </c>
      <c r="J12" s="63">
        <f t="shared" si="1"/>
        <v>1088500</v>
      </c>
    </row>
    <row r="13" spans="1:18" x14ac:dyDescent="0.25">
      <c r="A13" s="108" t="s">
        <v>4</v>
      </c>
      <c r="B13" s="99"/>
      <c r="C13" s="99"/>
      <c r="D13" s="99"/>
      <c r="E13" s="99"/>
      <c r="F13" s="64">
        <f>SUM(' Račun prihoda i rashoda'!E36)</f>
        <v>937650.37999999989</v>
      </c>
      <c r="G13" s="64">
        <f>SUM(' Račun prihoda i rashoda'!F36)</f>
        <v>1127434</v>
      </c>
      <c r="H13" s="64">
        <f>SUM(' Račun prihoda i rashoda'!G36)</f>
        <v>1062250</v>
      </c>
      <c r="I13" s="64">
        <f>SUM(' Račun prihoda i rashoda'!H36)</f>
        <v>1061600</v>
      </c>
      <c r="J13" s="66">
        <f>SUM(' Račun prihoda i rashoda'!I36)</f>
        <v>1061600</v>
      </c>
      <c r="Q13" s="123"/>
      <c r="R13" s="123"/>
    </row>
    <row r="14" spans="1:18" x14ac:dyDescent="0.25">
      <c r="A14" s="121" t="s">
        <v>5</v>
      </c>
      <c r="B14" s="122"/>
      <c r="C14" s="122"/>
      <c r="D14" s="122"/>
      <c r="E14" s="122"/>
      <c r="F14" s="64">
        <f>SUM(' Račun prihoda i rashoda'!E68)</f>
        <v>57976.44</v>
      </c>
      <c r="G14" s="64">
        <f>SUM(' Račun prihoda i rashoda'!F68)</f>
        <v>24060</v>
      </c>
      <c r="H14" s="64">
        <f>SUM(' Račun prihoda i rashoda'!G68)</f>
        <v>23900</v>
      </c>
      <c r="I14" s="64">
        <f>SUM(' Račun prihoda i rashoda'!H68)</f>
        <v>26900</v>
      </c>
      <c r="J14" s="66">
        <f>SUM(' Račun prihoda i rashoda'!I68)</f>
        <v>26900</v>
      </c>
    </row>
    <row r="15" spans="1:18" x14ac:dyDescent="0.25">
      <c r="A15" s="100" t="s">
        <v>6</v>
      </c>
      <c r="B15" s="101"/>
      <c r="C15" s="101"/>
      <c r="D15" s="101"/>
      <c r="E15" s="101"/>
      <c r="F15" s="63">
        <f t="shared" ref="F15:J15" si="2">SUM(F9-F12)</f>
        <v>48.940000000176951</v>
      </c>
      <c r="G15" s="63">
        <f t="shared" si="2"/>
        <v>0</v>
      </c>
      <c r="H15" s="63">
        <f t="shared" si="2"/>
        <v>0</v>
      </c>
      <c r="I15" s="63">
        <f t="shared" si="2"/>
        <v>0</v>
      </c>
      <c r="J15" s="63">
        <f t="shared" si="2"/>
        <v>0</v>
      </c>
    </row>
    <row r="16" spans="1:18" ht="18" x14ac:dyDescent="0.25">
      <c r="A16" s="27"/>
      <c r="B16" s="67"/>
      <c r="C16" s="67"/>
      <c r="D16" s="67"/>
      <c r="E16" s="67"/>
      <c r="F16" s="67"/>
      <c r="G16" s="67"/>
      <c r="H16" s="68"/>
      <c r="I16" s="68"/>
      <c r="J16" s="68"/>
    </row>
    <row r="17" spans="1:10" ht="18" customHeight="1" x14ac:dyDescent="0.25">
      <c r="A17" s="106" t="s">
        <v>40</v>
      </c>
      <c r="B17" s="107"/>
      <c r="C17" s="107"/>
      <c r="D17" s="107"/>
      <c r="E17" s="107"/>
      <c r="F17" s="107"/>
      <c r="G17" s="107"/>
      <c r="H17" s="107"/>
      <c r="I17" s="107"/>
      <c r="J17" s="107"/>
    </row>
    <row r="18" spans="1:10" ht="18" x14ac:dyDescent="0.25">
      <c r="A18" s="27"/>
      <c r="B18" s="67"/>
      <c r="C18" s="67"/>
      <c r="D18" s="67"/>
      <c r="E18" s="67"/>
      <c r="F18" s="67"/>
      <c r="G18" s="67"/>
      <c r="H18" s="68"/>
      <c r="I18" s="68"/>
      <c r="J18" s="68"/>
    </row>
    <row r="19" spans="1:10" ht="25.5" customHeight="1" x14ac:dyDescent="0.25">
      <c r="A19" s="115"/>
      <c r="B19" s="116"/>
      <c r="C19" s="116"/>
      <c r="D19" s="116"/>
      <c r="E19" s="117"/>
      <c r="F19" s="61" t="s">
        <v>148</v>
      </c>
      <c r="G19" s="61" t="s">
        <v>149</v>
      </c>
      <c r="H19" s="102" t="s">
        <v>146</v>
      </c>
      <c r="I19" s="102" t="s">
        <v>121</v>
      </c>
      <c r="J19" s="102" t="s">
        <v>147</v>
      </c>
    </row>
    <row r="20" spans="1:10" x14ac:dyDescent="0.25">
      <c r="A20" s="118"/>
      <c r="B20" s="119"/>
      <c r="C20" s="119"/>
      <c r="D20" s="119"/>
      <c r="E20" s="120"/>
      <c r="F20" s="62">
        <v>2024</v>
      </c>
      <c r="G20" s="62">
        <v>2025</v>
      </c>
      <c r="H20" s="103"/>
      <c r="I20" s="103"/>
      <c r="J20" s="103"/>
    </row>
    <row r="21" spans="1:10" ht="15.75" customHeight="1" x14ac:dyDescent="0.25">
      <c r="A21" s="96" t="s">
        <v>8</v>
      </c>
      <c r="B21" s="97"/>
      <c r="C21" s="97"/>
      <c r="D21" s="97"/>
      <c r="E21" s="98"/>
      <c r="F21" s="65"/>
      <c r="G21" s="65"/>
      <c r="H21" s="65"/>
      <c r="I21" s="65"/>
      <c r="J21" s="65"/>
    </row>
    <row r="22" spans="1:10" ht="27" customHeight="1" x14ac:dyDescent="0.25">
      <c r="A22" s="96" t="s">
        <v>9</v>
      </c>
      <c r="B22" s="99"/>
      <c r="C22" s="99"/>
      <c r="D22" s="99"/>
      <c r="E22" s="99"/>
      <c r="F22" s="65"/>
      <c r="G22" s="65"/>
      <c r="H22" s="65"/>
      <c r="I22" s="65"/>
      <c r="J22" s="65"/>
    </row>
    <row r="23" spans="1:10" x14ac:dyDescent="0.25">
      <c r="A23" s="100" t="s">
        <v>10</v>
      </c>
      <c r="B23" s="101"/>
      <c r="C23" s="101"/>
      <c r="D23" s="101"/>
      <c r="E23" s="101"/>
      <c r="F23" s="69"/>
      <c r="G23" s="69"/>
      <c r="H23" s="69">
        <v>0</v>
      </c>
      <c r="I23" s="69">
        <v>0</v>
      </c>
      <c r="J23" s="69">
        <v>0</v>
      </c>
    </row>
    <row r="24" spans="1:10" ht="18" x14ac:dyDescent="0.25">
      <c r="A24" s="70"/>
      <c r="B24" s="67"/>
      <c r="C24" s="67"/>
      <c r="D24" s="67"/>
      <c r="E24" s="67"/>
      <c r="F24" s="67"/>
      <c r="G24" s="67"/>
      <c r="H24" s="68"/>
      <c r="I24" s="68"/>
      <c r="J24" s="68"/>
    </row>
    <row r="25" spans="1:10" ht="72.75" customHeight="1" x14ac:dyDescent="0.25">
      <c r="A25" s="106" t="s">
        <v>45</v>
      </c>
      <c r="B25" s="107"/>
      <c r="C25" s="107"/>
      <c r="D25" s="107"/>
      <c r="E25" s="107"/>
      <c r="F25" s="107"/>
      <c r="G25" s="107"/>
      <c r="H25" s="107"/>
      <c r="I25" s="107"/>
      <c r="J25" s="107"/>
    </row>
    <row r="26" spans="1:10" ht="15.75" customHeight="1" x14ac:dyDescent="0.25">
      <c r="A26" s="70"/>
      <c r="B26" s="67"/>
      <c r="C26" s="67"/>
      <c r="D26" s="67"/>
      <c r="E26" s="67"/>
      <c r="F26" s="67"/>
      <c r="G26" s="67"/>
      <c r="H26" s="68"/>
      <c r="I26" s="68"/>
      <c r="J26" s="68"/>
    </row>
    <row r="27" spans="1:10" ht="25.5" customHeight="1" x14ac:dyDescent="0.25">
      <c r="A27" s="115"/>
      <c r="B27" s="116"/>
      <c r="C27" s="116"/>
      <c r="D27" s="116"/>
      <c r="E27" s="117"/>
      <c r="F27" s="61" t="s">
        <v>148</v>
      </c>
      <c r="G27" s="61" t="s">
        <v>149</v>
      </c>
      <c r="H27" s="102" t="s">
        <v>146</v>
      </c>
      <c r="I27" s="102" t="s">
        <v>121</v>
      </c>
      <c r="J27" s="102" t="s">
        <v>147</v>
      </c>
    </row>
    <row r="28" spans="1:10" x14ac:dyDescent="0.25">
      <c r="A28" s="118"/>
      <c r="B28" s="119"/>
      <c r="C28" s="119"/>
      <c r="D28" s="119"/>
      <c r="E28" s="120"/>
      <c r="F28" s="62">
        <v>2024</v>
      </c>
      <c r="G28" s="62">
        <v>2025</v>
      </c>
      <c r="H28" s="103"/>
      <c r="I28" s="103"/>
      <c r="J28" s="103"/>
    </row>
    <row r="29" spans="1:10" ht="26.25" customHeight="1" x14ac:dyDescent="0.25">
      <c r="A29" s="109" t="s">
        <v>41</v>
      </c>
      <c r="B29" s="110"/>
      <c r="C29" s="110"/>
      <c r="D29" s="110"/>
      <c r="E29" s="111"/>
      <c r="F29" s="71"/>
      <c r="G29" s="71"/>
      <c r="H29" s="72"/>
      <c r="I29" s="72"/>
      <c r="J29" s="73"/>
    </row>
    <row r="30" spans="1:10" ht="30" customHeight="1" x14ac:dyDescent="0.25">
      <c r="A30" s="112" t="s">
        <v>7</v>
      </c>
      <c r="B30" s="113"/>
      <c r="C30" s="113"/>
      <c r="D30" s="113"/>
      <c r="E30" s="114"/>
      <c r="F30" s="74"/>
      <c r="G30" s="74"/>
      <c r="H30" s="75">
        <v>0</v>
      </c>
      <c r="I30" s="75">
        <v>0</v>
      </c>
      <c r="J30" s="76">
        <v>0</v>
      </c>
    </row>
    <row r="33" spans="1:10" x14ac:dyDescent="0.25">
      <c r="A33" s="108" t="s">
        <v>11</v>
      </c>
      <c r="B33" s="99"/>
      <c r="C33" s="99"/>
      <c r="D33" s="99"/>
      <c r="E33" s="99"/>
      <c r="F33" s="64"/>
      <c r="G33" s="64"/>
      <c r="H33" s="65">
        <v>0</v>
      </c>
      <c r="I33" s="65">
        <v>0</v>
      </c>
      <c r="J33" s="65">
        <v>0</v>
      </c>
    </row>
    <row r="34" spans="1:10" ht="11.25" customHeight="1" x14ac:dyDescent="0.25">
      <c r="A34" s="13"/>
      <c r="B34" s="14"/>
      <c r="C34" s="14"/>
      <c r="D34" s="14"/>
      <c r="E34" s="14"/>
      <c r="F34" s="77"/>
      <c r="G34" s="77"/>
      <c r="H34" s="77"/>
      <c r="I34" s="77"/>
      <c r="J34" s="77"/>
    </row>
    <row r="35" spans="1:10" ht="29.25" customHeight="1" x14ac:dyDescent="0.25">
      <c r="A35" s="104"/>
      <c r="B35" s="105"/>
      <c r="C35" s="105"/>
      <c r="D35" s="105"/>
      <c r="E35" s="105"/>
      <c r="F35" s="105"/>
      <c r="G35" s="105"/>
      <c r="H35" s="105"/>
      <c r="I35" s="105"/>
      <c r="J35" s="105"/>
    </row>
    <row r="36" spans="1:10" ht="8.25" customHeight="1" x14ac:dyDescent="0.25"/>
    <row r="37" spans="1:10" x14ac:dyDescent="0.25">
      <c r="A37" s="104"/>
      <c r="B37" s="105"/>
      <c r="C37" s="105"/>
      <c r="D37" s="105"/>
      <c r="E37" s="105"/>
      <c r="F37" s="105"/>
      <c r="G37" s="105"/>
      <c r="H37" s="105"/>
      <c r="I37" s="105"/>
      <c r="J37" s="105"/>
    </row>
    <row r="38" spans="1:10" ht="8.25" customHeight="1" x14ac:dyDescent="0.25"/>
    <row r="39" spans="1:10" ht="29.25" customHeight="1" x14ac:dyDescent="0.25">
      <c r="A39" s="104"/>
      <c r="B39" s="105"/>
      <c r="C39" s="105"/>
      <c r="D39" s="105"/>
      <c r="E39" s="105"/>
      <c r="F39" s="105"/>
      <c r="G39" s="105"/>
      <c r="H39" s="105"/>
      <c r="I39" s="105"/>
      <c r="J39" s="105"/>
    </row>
  </sheetData>
  <mergeCells count="34">
    <mergeCell ref="Q13:R13"/>
    <mergeCell ref="A1:J1"/>
    <mergeCell ref="A3:J3"/>
    <mergeCell ref="A9:E9"/>
    <mergeCell ref="A10:E10"/>
    <mergeCell ref="A11:E11"/>
    <mergeCell ref="A7:E8"/>
    <mergeCell ref="H7:H8"/>
    <mergeCell ref="I7:I8"/>
    <mergeCell ref="J7:J8"/>
    <mergeCell ref="F2:G2"/>
    <mergeCell ref="A14:E14"/>
    <mergeCell ref="A15:E15"/>
    <mergeCell ref="A19:E20"/>
    <mergeCell ref="A13:E13"/>
    <mergeCell ref="A5:J5"/>
    <mergeCell ref="A17:J17"/>
    <mergeCell ref="J19:J20"/>
    <mergeCell ref="A39:J39"/>
    <mergeCell ref="A25:J25"/>
    <mergeCell ref="A35:J35"/>
    <mergeCell ref="A33:E33"/>
    <mergeCell ref="A37:J37"/>
    <mergeCell ref="A29:E29"/>
    <mergeCell ref="A30:E30"/>
    <mergeCell ref="A27:E28"/>
    <mergeCell ref="H27:H28"/>
    <mergeCell ref="I27:I28"/>
    <mergeCell ref="J27:J28"/>
    <mergeCell ref="A21:E21"/>
    <mergeCell ref="A22:E22"/>
    <mergeCell ref="A23:E23"/>
    <mergeCell ref="H19:H20"/>
    <mergeCell ref="I19:I20"/>
  </mergeCells>
  <pageMargins left="0.7" right="0.7" top="0.75" bottom="0.75" header="0.3" footer="0.3"/>
  <pageSetup paperSize="9" orientation="landscape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76"/>
  <sheetViews>
    <sheetView workbookViewId="0">
      <selection activeCell="L18" sqref="L18"/>
    </sheetView>
  </sheetViews>
  <sheetFormatPr defaultRowHeight="15" x14ac:dyDescent="0.25"/>
  <cols>
    <col min="1" max="1" width="7.42578125" style="26" bestFit="1" customWidth="1"/>
    <col min="2" max="2" width="8.42578125" style="26" bestFit="1" customWidth="1"/>
    <col min="3" max="3" width="5.42578125" style="26" bestFit="1" customWidth="1"/>
    <col min="4" max="4" width="33.140625" style="26" customWidth="1"/>
    <col min="5" max="5" width="11.5703125" style="26" customWidth="1"/>
    <col min="6" max="6" width="15.42578125" style="26" customWidth="1"/>
    <col min="7" max="7" width="14.5703125" style="26" customWidth="1"/>
    <col min="8" max="8" width="16.140625" style="26" customWidth="1"/>
    <col min="9" max="9" width="14.5703125" style="26" customWidth="1"/>
    <col min="10" max="16384" width="9.140625" style="26"/>
  </cols>
  <sheetData>
    <row r="1" spans="1:11" ht="42" customHeight="1" x14ac:dyDescent="0.25">
      <c r="A1" s="149" t="s">
        <v>145</v>
      </c>
      <c r="B1" s="149"/>
      <c r="C1" s="149"/>
      <c r="D1" s="149"/>
      <c r="E1" s="149"/>
      <c r="F1" s="149"/>
      <c r="G1" s="149"/>
      <c r="H1" s="149"/>
      <c r="I1" s="149"/>
    </row>
    <row r="2" spans="1:11" ht="6" customHeight="1" x14ac:dyDescent="0.25">
      <c r="A2" s="150"/>
      <c r="B2" s="150"/>
      <c r="C2" s="150"/>
      <c r="D2" s="150"/>
      <c r="E2" s="132"/>
      <c r="F2" s="132"/>
      <c r="G2" s="150"/>
      <c r="H2" s="150"/>
      <c r="I2" s="150"/>
    </row>
    <row r="3" spans="1:11" ht="12.75" customHeight="1" x14ac:dyDescent="0.25">
      <c r="A3" s="149" t="s">
        <v>31</v>
      </c>
      <c r="B3" s="149"/>
      <c r="C3" s="149"/>
      <c r="D3" s="149"/>
      <c r="E3" s="149"/>
      <c r="F3" s="149"/>
      <c r="G3" s="149"/>
      <c r="H3" s="151"/>
      <c r="I3" s="151"/>
    </row>
    <row r="4" spans="1:11" ht="9.75" hidden="1" customHeight="1" x14ac:dyDescent="0.25">
      <c r="A4" s="150"/>
      <c r="B4" s="150"/>
      <c r="C4" s="150"/>
      <c r="D4" s="150"/>
      <c r="E4" s="150"/>
      <c r="F4" s="150"/>
      <c r="G4" s="150"/>
      <c r="H4" s="152"/>
      <c r="I4" s="152"/>
    </row>
    <row r="5" spans="1:11" ht="13.5" customHeight="1" x14ac:dyDescent="0.25">
      <c r="A5" s="149" t="s">
        <v>13</v>
      </c>
      <c r="B5" s="153"/>
      <c r="C5" s="153"/>
      <c r="D5" s="153"/>
      <c r="E5" s="153"/>
      <c r="F5" s="153"/>
      <c r="G5" s="153"/>
      <c r="H5" s="153"/>
      <c r="I5" s="153"/>
    </row>
    <row r="6" spans="1:11" ht="5.25" customHeight="1" x14ac:dyDescent="0.25">
      <c r="A6" s="150"/>
      <c r="B6" s="150"/>
      <c r="C6" s="150"/>
      <c r="D6" s="150"/>
      <c r="E6" s="150"/>
      <c r="F6" s="150"/>
      <c r="G6" s="150"/>
      <c r="H6" s="152"/>
      <c r="I6" s="152"/>
    </row>
    <row r="7" spans="1:11" ht="9" customHeight="1" x14ac:dyDescent="0.25">
      <c r="A7" s="149" t="s">
        <v>1</v>
      </c>
      <c r="B7" s="154"/>
      <c r="C7" s="154"/>
      <c r="D7" s="154"/>
      <c r="E7" s="154"/>
      <c r="F7" s="154"/>
      <c r="G7" s="154"/>
      <c r="H7" s="154"/>
      <c r="I7" s="154"/>
    </row>
    <row r="8" spans="1:11" ht="9.75" customHeight="1" x14ac:dyDescent="0.25">
      <c r="A8" s="27"/>
      <c r="B8" s="27"/>
      <c r="C8" s="27"/>
      <c r="D8" s="27"/>
      <c r="E8" s="30"/>
      <c r="F8" s="30"/>
      <c r="G8" s="30"/>
      <c r="H8" s="29"/>
      <c r="I8" s="29" t="s">
        <v>122</v>
      </c>
    </row>
    <row r="9" spans="1:11" ht="16.5" customHeight="1" x14ac:dyDescent="0.25">
      <c r="A9" s="133" t="s">
        <v>14</v>
      </c>
      <c r="B9" s="133" t="s">
        <v>15</v>
      </c>
      <c r="C9" s="133" t="s">
        <v>16</v>
      </c>
      <c r="D9" s="133" t="s">
        <v>12</v>
      </c>
      <c r="E9" s="133" t="s">
        <v>129</v>
      </c>
      <c r="F9" s="133" t="s">
        <v>130</v>
      </c>
      <c r="G9" s="133" t="s">
        <v>131</v>
      </c>
      <c r="H9" s="133" t="s">
        <v>123</v>
      </c>
      <c r="I9" s="133" t="s">
        <v>132</v>
      </c>
      <c r="K9" s="26" t="s">
        <v>166</v>
      </c>
    </row>
    <row r="10" spans="1:11" ht="16.5" customHeight="1" x14ac:dyDescent="0.25">
      <c r="A10" s="134"/>
      <c r="B10" s="134"/>
      <c r="C10" s="134"/>
      <c r="D10" s="134"/>
      <c r="E10" s="134" t="s">
        <v>96</v>
      </c>
      <c r="F10" s="134" t="s">
        <v>96</v>
      </c>
      <c r="G10" s="134"/>
      <c r="H10" s="134"/>
      <c r="I10" s="134"/>
    </row>
    <row r="11" spans="1:11" ht="15.75" customHeight="1" x14ac:dyDescent="0.25">
      <c r="A11" s="6">
        <v>6</v>
      </c>
      <c r="B11" s="6"/>
      <c r="C11" s="6"/>
      <c r="D11" s="6" t="s">
        <v>17</v>
      </c>
      <c r="E11" s="51">
        <f>SUM(E12+E18+E20+E22)</f>
        <v>995675.76</v>
      </c>
      <c r="F11" s="51">
        <f>SUM(F12+F18+F20+F22)</f>
        <v>1150655</v>
      </c>
      <c r="G11" s="51">
        <f>SUM(G12+G18+G20+G22)</f>
        <v>1086150</v>
      </c>
      <c r="H11" s="51">
        <f>SUM(H12+H18+H20+H22)</f>
        <v>1088500</v>
      </c>
      <c r="I11" s="51">
        <f>SUM(I12+I18+I20+I22)</f>
        <v>1088500</v>
      </c>
    </row>
    <row r="12" spans="1:11" ht="25.5" x14ac:dyDescent="0.25">
      <c r="A12" s="6"/>
      <c r="B12" s="6">
        <v>63</v>
      </c>
      <c r="C12" s="10"/>
      <c r="D12" s="10" t="s">
        <v>42</v>
      </c>
      <c r="E12" s="51">
        <f>SUM(E14:E17)</f>
        <v>877451.39</v>
      </c>
      <c r="F12" s="51">
        <f>SUM(F13:F17)</f>
        <v>1046326</v>
      </c>
      <c r="G12" s="51">
        <f>SUM(G13:G17)</f>
        <v>970200</v>
      </c>
      <c r="H12" s="51">
        <f t="shared" ref="H12:I12" si="0">SUM(H13:H17)</f>
        <v>970200</v>
      </c>
      <c r="I12" s="51">
        <f t="shared" si="0"/>
        <v>970200</v>
      </c>
    </row>
    <row r="13" spans="1:11" x14ac:dyDescent="0.25">
      <c r="A13" s="6"/>
      <c r="B13" s="6"/>
      <c r="C13" s="10" t="s">
        <v>150</v>
      </c>
      <c r="D13" s="12" t="s">
        <v>138</v>
      </c>
      <c r="E13" s="54"/>
      <c r="F13" s="85"/>
      <c r="G13" s="52">
        <v>4800</v>
      </c>
      <c r="H13" s="52">
        <v>4800</v>
      </c>
      <c r="I13" s="52">
        <v>4800</v>
      </c>
    </row>
    <row r="14" spans="1:11" ht="25.5" x14ac:dyDescent="0.25">
      <c r="A14" s="7"/>
      <c r="B14" s="7"/>
      <c r="C14" s="7" t="s">
        <v>75</v>
      </c>
      <c r="D14" s="12" t="s">
        <v>60</v>
      </c>
      <c r="E14" s="53">
        <v>92</v>
      </c>
      <c r="F14" s="52">
        <v>4440</v>
      </c>
      <c r="G14" s="52">
        <v>0</v>
      </c>
      <c r="H14" s="52">
        <v>0</v>
      </c>
      <c r="I14" s="52">
        <v>0</v>
      </c>
    </row>
    <row r="15" spans="1:11" x14ac:dyDescent="0.25">
      <c r="A15" s="7"/>
      <c r="B15" s="19"/>
      <c r="C15" s="7" t="s">
        <v>76</v>
      </c>
      <c r="D15" s="12" t="s">
        <v>77</v>
      </c>
      <c r="E15" s="53"/>
      <c r="F15" s="52">
        <v>316</v>
      </c>
      <c r="G15" s="52">
        <v>400</v>
      </c>
      <c r="H15" s="52">
        <v>400</v>
      </c>
      <c r="I15" s="52">
        <v>400</v>
      </c>
    </row>
    <row r="16" spans="1:11" x14ac:dyDescent="0.25">
      <c r="A16" s="7"/>
      <c r="B16" s="19"/>
      <c r="C16" s="7" t="s">
        <v>78</v>
      </c>
      <c r="D16" s="12" t="s">
        <v>64</v>
      </c>
      <c r="E16" s="53">
        <v>52220.09</v>
      </c>
      <c r="F16" s="52">
        <v>58570</v>
      </c>
      <c r="G16" s="52">
        <v>65000</v>
      </c>
      <c r="H16" s="52">
        <v>65000</v>
      </c>
      <c r="I16" s="52">
        <v>65000</v>
      </c>
    </row>
    <row r="17" spans="1:9" x14ac:dyDescent="0.25">
      <c r="A17" s="7"/>
      <c r="B17" s="19"/>
      <c r="C17" s="7" t="s">
        <v>79</v>
      </c>
      <c r="D17" s="12" t="s">
        <v>71</v>
      </c>
      <c r="E17" s="53">
        <v>825139.3</v>
      </c>
      <c r="F17" s="52">
        <v>983000</v>
      </c>
      <c r="G17" s="52">
        <v>900000</v>
      </c>
      <c r="H17" s="52">
        <v>900000</v>
      </c>
      <c r="I17" s="52">
        <v>900000</v>
      </c>
    </row>
    <row r="18" spans="1:9" ht="38.25" x14ac:dyDescent="0.25">
      <c r="A18" s="7"/>
      <c r="B18" s="19">
        <v>65</v>
      </c>
      <c r="C18" s="7"/>
      <c r="D18" s="10" t="s">
        <v>81</v>
      </c>
      <c r="E18" s="51">
        <f>SUM(E19)</f>
        <v>131.01</v>
      </c>
      <c r="F18" s="51">
        <f>SUM(F19)</f>
        <v>2500</v>
      </c>
      <c r="G18" s="51">
        <f>SUM(G19)</f>
        <v>3500</v>
      </c>
      <c r="H18" s="51">
        <f t="shared" ref="H18:I18" si="1">SUM(H19)</f>
        <v>3500</v>
      </c>
      <c r="I18" s="51">
        <f t="shared" si="1"/>
        <v>3500</v>
      </c>
    </row>
    <row r="19" spans="1:9" x14ac:dyDescent="0.25">
      <c r="A19" s="7"/>
      <c r="B19" s="19"/>
      <c r="C19" s="7" t="s">
        <v>82</v>
      </c>
      <c r="D19" s="12" t="s">
        <v>95</v>
      </c>
      <c r="E19" s="53">
        <v>131.01</v>
      </c>
      <c r="F19" s="52">
        <v>2500</v>
      </c>
      <c r="G19" s="52">
        <v>3500</v>
      </c>
      <c r="H19" s="52">
        <v>3500</v>
      </c>
      <c r="I19" s="52">
        <v>3500</v>
      </c>
    </row>
    <row r="20" spans="1:9" ht="25.5" x14ac:dyDescent="0.25">
      <c r="A20" s="7"/>
      <c r="B20" s="19">
        <v>66</v>
      </c>
      <c r="C20" s="7"/>
      <c r="D20" s="10" t="s">
        <v>85</v>
      </c>
      <c r="E20" s="51">
        <f>SUM(E21)</f>
        <v>360</v>
      </c>
      <c r="F20" s="51">
        <f>SUM(F21)</f>
        <v>1400</v>
      </c>
      <c r="G20" s="51">
        <f>SUM(G21)</f>
        <v>800</v>
      </c>
      <c r="H20" s="51">
        <f t="shared" ref="H20:I20" si="2">SUM(H21)</f>
        <v>800</v>
      </c>
      <c r="I20" s="51">
        <f t="shared" si="2"/>
        <v>800</v>
      </c>
    </row>
    <row r="21" spans="1:9" x14ac:dyDescent="0.25">
      <c r="A21" s="7"/>
      <c r="B21" s="12"/>
      <c r="C21" s="12" t="s">
        <v>89</v>
      </c>
      <c r="D21" s="12" t="s">
        <v>90</v>
      </c>
      <c r="E21" s="53">
        <v>360</v>
      </c>
      <c r="F21" s="52">
        <v>1400</v>
      </c>
      <c r="G21" s="52">
        <v>800</v>
      </c>
      <c r="H21" s="52">
        <v>800</v>
      </c>
      <c r="I21" s="52">
        <v>800</v>
      </c>
    </row>
    <row r="22" spans="1:9" ht="25.5" x14ac:dyDescent="0.25">
      <c r="A22" s="7"/>
      <c r="B22" s="19">
        <v>67</v>
      </c>
      <c r="C22" s="8"/>
      <c r="D22" s="10" t="s">
        <v>43</v>
      </c>
      <c r="E22" s="51">
        <f>SUM(E23:E28)</f>
        <v>117733.36</v>
      </c>
      <c r="F22" s="51">
        <f>SUM(F23:F28)</f>
        <v>100429</v>
      </c>
      <c r="G22" s="51">
        <f>SUM(G23:G28)</f>
        <v>111650</v>
      </c>
      <c r="H22" s="51">
        <f t="shared" ref="H22:I22" si="3">SUM(H23:H28)</f>
        <v>114000</v>
      </c>
      <c r="I22" s="51">
        <f t="shared" si="3"/>
        <v>114000</v>
      </c>
    </row>
    <row r="23" spans="1:9" ht="25.5" x14ac:dyDescent="0.25">
      <c r="A23" s="7"/>
      <c r="B23" s="7"/>
      <c r="C23" s="8" t="s">
        <v>83</v>
      </c>
      <c r="D23" s="11" t="s">
        <v>84</v>
      </c>
      <c r="E23" s="53">
        <v>96455.46</v>
      </c>
      <c r="F23" s="52">
        <v>71000</v>
      </c>
      <c r="G23" s="52">
        <v>83000</v>
      </c>
      <c r="H23" s="52">
        <v>86000</v>
      </c>
      <c r="I23" s="52">
        <v>86000</v>
      </c>
    </row>
    <row r="24" spans="1:9" x14ac:dyDescent="0.25">
      <c r="A24" s="7"/>
      <c r="B24" s="7"/>
      <c r="C24" s="8" t="s">
        <v>86</v>
      </c>
      <c r="D24" s="11" t="s">
        <v>52</v>
      </c>
      <c r="E24" s="53">
        <v>13161.51</v>
      </c>
      <c r="F24" s="52">
        <v>21637</v>
      </c>
      <c r="G24" s="52">
        <v>17960</v>
      </c>
      <c r="H24" s="52">
        <v>17310</v>
      </c>
      <c r="I24" s="52">
        <v>17310</v>
      </c>
    </row>
    <row r="25" spans="1:9" ht="25.5" x14ac:dyDescent="0.25">
      <c r="A25" s="7"/>
      <c r="B25" s="7"/>
      <c r="C25" s="8" t="s">
        <v>151</v>
      </c>
      <c r="D25" s="11" t="s">
        <v>142</v>
      </c>
      <c r="E25" s="87"/>
      <c r="F25" s="52"/>
      <c r="G25" s="52">
        <v>1650</v>
      </c>
      <c r="H25" s="52">
        <v>1650</v>
      </c>
      <c r="I25" s="52">
        <v>1650</v>
      </c>
    </row>
    <row r="26" spans="1:9" x14ac:dyDescent="0.25">
      <c r="A26" s="7"/>
      <c r="B26" s="7"/>
      <c r="C26" s="8" t="s">
        <v>87</v>
      </c>
      <c r="D26" s="11" t="s">
        <v>56</v>
      </c>
      <c r="E26" s="53">
        <v>2135.23</v>
      </c>
      <c r="F26" s="52">
        <v>1159</v>
      </c>
      <c r="G26" s="52">
        <v>0</v>
      </c>
      <c r="H26" s="52">
        <v>0</v>
      </c>
      <c r="I26" s="52">
        <v>0</v>
      </c>
    </row>
    <row r="27" spans="1:9" ht="25.5" x14ac:dyDescent="0.25">
      <c r="A27" s="7"/>
      <c r="B27" s="7"/>
      <c r="C27" s="8" t="s">
        <v>152</v>
      </c>
      <c r="D27" s="11" t="s">
        <v>153</v>
      </c>
      <c r="E27" s="87"/>
      <c r="F27" s="52"/>
      <c r="G27" s="52">
        <v>9040</v>
      </c>
      <c r="H27" s="52">
        <v>9040</v>
      </c>
      <c r="I27" s="52">
        <v>9040</v>
      </c>
    </row>
    <row r="28" spans="1:9" ht="25.5" x14ac:dyDescent="0.25">
      <c r="A28" s="7"/>
      <c r="B28" s="7"/>
      <c r="C28" s="8" t="s">
        <v>88</v>
      </c>
      <c r="D28" s="11" t="s">
        <v>58</v>
      </c>
      <c r="E28" s="53">
        <v>5981.16</v>
      </c>
      <c r="F28" s="52">
        <v>6633</v>
      </c>
      <c r="G28" s="52">
        <v>0</v>
      </c>
      <c r="H28" s="52">
        <v>0</v>
      </c>
      <c r="I28" s="52">
        <v>0</v>
      </c>
    </row>
    <row r="29" spans="1:9" x14ac:dyDescent="0.25">
      <c r="A29" s="88">
        <v>9</v>
      </c>
      <c r="B29" s="89">
        <v>92</v>
      </c>
      <c r="C29" s="90"/>
      <c r="D29" s="91" t="s">
        <v>163</v>
      </c>
      <c r="E29" s="92"/>
      <c r="F29" s="93">
        <f>SUM(F30:F31)</f>
        <v>839</v>
      </c>
      <c r="G29" s="52"/>
      <c r="H29" s="52"/>
      <c r="I29" s="52"/>
    </row>
    <row r="30" spans="1:9" x14ac:dyDescent="0.25">
      <c r="A30" s="7"/>
      <c r="B30" s="7"/>
      <c r="C30" s="8" t="s">
        <v>159</v>
      </c>
      <c r="D30" s="11" t="s">
        <v>164</v>
      </c>
      <c r="E30" s="87"/>
      <c r="F30" s="52">
        <v>719</v>
      </c>
      <c r="G30" s="52"/>
      <c r="H30" s="52"/>
      <c r="I30" s="52"/>
    </row>
    <row r="31" spans="1:9" x14ac:dyDescent="0.25">
      <c r="A31" s="7"/>
      <c r="B31" s="7"/>
      <c r="C31" s="8" t="s">
        <v>161</v>
      </c>
      <c r="D31" s="11" t="s">
        <v>165</v>
      </c>
      <c r="E31" s="86"/>
      <c r="F31" s="52">
        <v>120</v>
      </c>
      <c r="G31" s="52"/>
      <c r="H31" s="52"/>
      <c r="I31" s="52"/>
    </row>
    <row r="32" spans="1:9" ht="48.75" customHeight="1" x14ac:dyDescent="0.25">
      <c r="A32" s="106" t="s">
        <v>19</v>
      </c>
      <c r="B32" s="135"/>
      <c r="C32" s="135"/>
      <c r="D32" s="135"/>
      <c r="E32" s="135"/>
      <c r="F32" s="135"/>
      <c r="G32" s="135"/>
      <c r="H32" s="135"/>
      <c r="I32" s="135"/>
    </row>
    <row r="33" spans="1:9" ht="18" x14ac:dyDescent="0.25">
      <c r="A33" s="27"/>
      <c r="B33" s="27"/>
      <c r="C33" s="27"/>
      <c r="D33" s="27"/>
      <c r="E33" s="27"/>
      <c r="F33" s="27"/>
      <c r="G33" s="27"/>
      <c r="H33" s="29"/>
      <c r="I33" s="29"/>
    </row>
    <row r="34" spans="1:9" ht="23.25" customHeight="1" x14ac:dyDescent="0.25">
      <c r="A34" s="133" t="s">
        <v>14</v>
      </c>
      <c r="B34" s="133" t="s">
        <v>15</v>
      </c>
      <c r="C34" s="133" t="s">
        <v>16</v>
      </c>
      <c r="D34" s="133" t="s">
        <v>12</v>
      </c>
      <c r="E34" s="133" t="s">
        <v>129</v>
      </c>
      <c r="F34" s="133" t="s">
        <v>130</v>
      </c>
      <c r="G34" s="133" t="s">
        <v>131</v>
      </c>
      <c r="H34" s="133" t="s">
        <v>123</v>
      </c>
      <c r="I34" s="133" t="s">
        <v>132</v>
      </c>
    </row>
    <row r="35" spans="1:9" x14ac:dyDescent="0.25">
      <c r="A35" s="134"/>
      <c r="B35" s="134"/>
      <c r="C35" s="134"/>
      <c r="D35" s="134"/>
      <c r="E35" s="134" t="s">
        <v>96</v>
      </c>
      <c r="F35" s="134" t="s">
        <v>96</v>
      </c>
      <c r="G35" s="134"/>
      <c r="H35" s="134"/>
      <c r="I35" s="134"/>
    </row>
    <row r="36" spans="1:9" ht="15.75" customHeight="1" x14ac:dyDescent="0.25">
      <c r="A36" s="6">
        <v>3</v>
      </c>
      <c r="B36" s="6"/>
      <c r="C36" s="6"/>
      <c r="D36" s="6" t="s">
        <v>20</v>
      </c>
      <c r="E36" s="51">
        <f>SUM(E37+E49+E63+E66)</f>
        <v>937650.37999999989</v>
      </c>
      <c r="F36" s="51">
        <f>SUM(F37+F49+F63+F66)</f>
        <v>1127434</v>
      </c>
      <c r="G36" s="51">
        <f>SUM(G37+G49+G63+G66)</f>
        <v>1062250</v>
      </c>
      <c r="H36" s="51">
        <f>SUM(H37+H49+H63+H66)</f>
        <v>1061600</v>
      </c>
      <c r="I36" s="51">
        <f>SUM(I37+I49+I63+I66)</f>
        <v>1061600</v>
      </c>
    </row>
    <row r="37" spans="1:9" ht="15.75" customHeight="1" x14ac:dyDescent="0.25">
      <c r="A37" s="6"/>
      <c r="B37" s="10">
        <v>31</v>
      </c>
      <c r="C37" s="10"/>
      <c r="D37" s="10" t="s">
        <v>21</v>
      </c>
      <c r="E37" s="54">
        <f>SUM(E38:E48)</f>
        <v>809865.82</v>
      </c>
      <c r="F37" s="51">
        <f>SUM(F38:F48)</f>
        <v>973878</v>
      </c>
      <c r="G37" s="51">
        <f>SUM(G38:G47)</f>
        <v>889350</v>
      </c>
      <c r="H37" s="51">
        <f>SUM(H38:H47)</f>
        <v>887700</v>
      </c>
      <c r="I37" s="51">
        <f>SUM(I38:I47)</f>
        <v>887700</v>
      </c>
    </row>
    <row r="38" spans="1:9" x14ac:dyDescent="0.25">
      <c r="A38" s="7"/>
      <c r="B38" s="7"/>
      <c r="C38" s="8" t="s">
        <v>86</v>
      </c>
      <c r="D38" s="8" t="s">
        <v>18</v>
      </c>
      <c r="E38" s="53">
        <v>1876.19</v>
      </c>
      <c r="F38" s="52">
        <v>7287</v>
      </c>
      <c r="G38" s="52">
        <v>4100</v>
      </c>
      <c r="H38" s="52">
        <v>3450</v>
      </c>
      <c r="I38" s="52">
        <v>3450</v>
      </c>
    </row>
    <row r="39" spans="1:9" ht="25.5" x14ac:dyDescent="0.25">
      <c r="A39" s="7"/>
      <c r="B39" s="7"/>
      <c r="C39" s="8" t="s">
        <v>151</v>
      </c>
      <c r="D39" s="11" t="s">
        <v>142</v>
      </c>
      <c r="E39" s="87"/>
      <c r="F39" s="86"/>
      <c r="G39" s="52">
        <v>1650</v>
      </c>
      <c r="H39" s="52">
        <v>1650</v>
      </c>
      <c r="I39" s="52">
        <v>1650</v>
      </c>
    </row>
    <row r="40" spans="1:9" x14ac:dyDescent="0.25">
      <c r="A40" s="7"/>
      <c r="B40" s="7"/>
      <c r="C40" s="8" t="s">
        <v>150</v>
      </c>
      <c r="D40" s="8" t="s">
        <v>138</v>
      </c>
      <c r="E40" s="87"/>
      <c r="F40" s="86"/>
      <c r="G40" s="52">
        <v>1000</v>
      </c>
      <c r="H40" s="52"/>
      <c r="I40" s="52"/>
    </row>
    <row r="41" spans="1:9" x14ac:dyDescent="0.25">
      <c r="A41" s="7"/>
      <c r="B41" s="7"/>
      <c r="C41" s="8" t="s">
        <v>87</v>
      </c>
      <c r="D41" s="11" t="s">
        <v>56</v>
      </c>
      <c r="E41" s="53">
        <v>2115.23</v>
      </c>
      <c r="F41" s="52">
        <v>1159</v>
      </c>
      <c r="G41" s="52" t="s">
        <v>154</v>
      </c>
      <c r="H41" s="52">
        <v>0</v>
      </c>
      <c r="I41" s="52">
        <v>0</v>
      </c>
    </row>
    <row r="42" spans="1:9" ht="25.5" x14ac:dyDescent="0.25">
      <c r="A42" s="7"/>
      <c r="B42" s="7"/>
      <c r="C42" s="8" t="s">
        <v>83</v>
      </c>
      <c r="D42" s="11" t="s">
        <v>84</v>
      </c>
      <c r="E42" s="87"/>
      <c r="F42" s="52">
        <v>1115</v>
      </c>
      <c r="G42" s="52">
        <v>1200</v>
      </c>
      <c r="H42" s="52">
        <v>1200</v>
      </c>
      <c r="I42" s="52">
        <v>1200</v>
      </c>
    </row>
    <row r="43" spans="1:9" ht="25.5" x14ac:dyDescent="0.25">
      <c r="A43" s="7"/>
      <c r="B43" s="7"/>
      <c r="C43" s="8" t="s">
        <v>152</v>
      </c>
      <c r="D43" s="11" t="s">
        <v>153</v>
      </c>
      <c r="E43" s="87"/>
      <c r="F43" s="86"/>
      <c r="G43" s="52">
        <v>8500</v>
      </c>
      <c r="H43" s="52">
        <v>8500</v>
      </c>
      <c r="I43" s="52">
        <v>8500</v>
      </c>
    </row>
    <row r="44" spans="1:9" ht="25.5" x14ac:dyDescent="0.25">
      <c r="A44" s="7"/>
      <c r="B44" s="7"/>
      <c r="C44" s="8" t="s">
        <v>75</v>
      </c>
      <c r="D44" s="11" t="s">
        <v>58</v>
      </c>
      <c r="E44" s="87"/>
      <c r="F44" s="52">
        <v>1000</v>
      </c>
      <c r="G44" s="52"/>
      <c r="H44" s="52"/>
      <c r="I44" s="52"/>
    </row>
    <row r="45" spans="1:9" ht="25.5" x14ac:dyDescent="0.25">
      <c r="A45" s="7"/>
      <c r="B45" s="7"/>
      <c r="C45" s="8" t="s">
        <v>88</v>
      </c>
      <c r="D45" s="11" t="s">
        <v>58</v>
      </c>
      <c r="E45" s="53">
        <v>4191.33</v>
      </c>
      <c r="F45" s="52">
        <v>5645</v>
      </c>
      <c r="G45" s="52">
        <v>0</v>
      </c>
      <c r="H45" s="52">
        <v>0</v>
      </c>
      <c r="I45" s="52">
        <v>0</v>
      </c>
    </row>
    <row r="46" spans="1:9" x14ac:dyDescent="0.25">
      <c r="A46" s="7"/>
      <c r="B46" s="7"/>
      <c r="C46" s="8" t="s">
        <v>78</v>
      </c>
      <c r="D46" s="11" t="s">
        <v>91</v>
      </c>
      <c r="E46" s="53">
        <v>0</v>
      </c>
      <c r="F46" s="86"/>
      <c r="G46" s="52">
        <v>400</v>
      </c>
      <c r="H46" s="52">
        <v>400</v>
      </c>
      <c r="I46" s="52">
        <v>400</v>
      </c>
    </row>
    <row r="47" spans="1:9" x14ac:dyDescent="0.25">
      <c r="A47" s="7"/>
      <c r="B47" s="7"/>
      <c r="C47" s="8" t="s">
        <v>92</v>
      </c>
      <c r="D47" s="11" t="s">
        <v>71</v>
      </c>
      <c r="E47" s="53">
        <v>801683.07</v>
      </c>
      <c r="F47" s="52">
        <v>957500</v>
      </c>
      <c r="G47" s="52">
        <v>872500</v>
      </c>
      <c r="H47" s="52">
        <v>872500</v>
      </c>
      <c r="I47" s="52">
        <v>872500</v>
      </c>
    </row>
    <row r="48" spans="1:9" x14ac:dyDescent="0.25">
      <c r="A48" s="7"/>
      <c r="B48" s="7"/>
      <c r="C48" s="8" t="s">
        <v>159</v>
      </c>
      <c r="D48" s="11" t="s">
        <v>160</v>
      </c>
      <c r="E48" s="87"/>
      <c r="F48" s="53">
        <v>172</v>
      </c>
      <c r="G48" s="53"/>
      <c r="H48" s="53"/>
      <c r="I48" s="53"/>
    </row>
    <row r="49" spans="1:9" x14ac:dyDescent="0.25">
      <c r="A49" s="7"/>
      <c r="B49" s="7">
        <v>32</v>
      </c>
      <c r="C49" s="8"/>
      <c r="D49" s="7" t="s">
        <v>34</v>
      </c>
      <c r="E49" s="54">
        <f>SUM(E50:E62)</f>
        <v>117779.5</v>
      </c>
      <c r="F49" s="54">
        <f>SUM(F50:F62)</f>
        <v>142686</v>
      </c>
      <c r="G49" s="54">
        <f>SUM(G50:G62)</f>
        <v>162500</v>
      </c>
      <c r="H49" s="54">
        <f>SUM(H50:H62)</f>
        <v>163500</v>
      </c>
      <c r="I49" s="54">
        <f>SUM(I50:I62)</f>
        <v>163500</v>
      </c>
    </row>
    <row r="50" spans="1:9" ht="25.5" x14ac:dyDescent="0.25">
      <c r="A50" s="7"/>
      <c r="B50" s="7"/>
      <c r="C50" s="8" t="s">
        <v>83</v>
      </c>
      <c r="D50" s="11" t="s">
        <v>84</v>
      </c>
      <c r="E50" s="53">
        <v>49438.69</v>
      </c>
      <c r="F50" s="52">
        <v>60785</v>
      </c>
      <c r="G50" s="52">
        <v>78800</v>
      </c>
      <c r="H50" s="52">
        <v>78800</v>
      </c>
      <c r="I50" s="52">
        <v>78800</v>
      </c>
    </row>
    <row r="51" spans="1:9" x14ac:dyDescent="0.25">
      <c r="A51" s="7"/>
      <c r="B51" s="7"/>
      <c r="C51" s="8" t="s">
        <v>86</v>
      </c>
      <c r="D51" s="8" t="s">
        <v>18</v>
      </c>
      <c r="E51" s="53">
        <v>1617.09</v>
      </c>
      <c r="F51" s="52">
        <v>3850</v>
      </c>
      <c r="G51" s="52">
        <v>3860</v>
      </c>
      <c r="H51" s="52">
        <v>3860</v>
      </c>
      <c r="I51" s="52">
        <v>3860</v>
      </c>
    </row>
    <row r="52" spans="1:9" x14ac:dyDescent="0.25">
      <c r="A52" s="7"/>
      <c r="B52" s="7"/>
      <c r="C52" s="8" t="s">
        <v>150</v>
      </c>
      <c r="D52" s="8" t="s">
        <v>138</v>
      </c>
      <c r="E52" s="87"/>
      <c r="F52" s="86"/>
      <c r="G52" s="52">
        <v>3800</v>
      </c>
      <c r="H52" s="52">
        <v>4800</v>
      </c>
      <c r="I52" s="52">
        <v>4800</v>
      </c>
    </row>
    <row r="53" spans="1:9" x14ac:dyDescent="0.25">
      <c r="A53" s="7"/>
      <c r="B53" s="7"/>
      <c r="C53" s="8" t="s">
        <v>87</v>
      </c>
      <c r="D53" s="11" t="s">
        <v>56</v>
      </c>
      <c r="E53" s="53">
        <v>20</v>
      </c>
      <c r="F53" s="86"/>
      <c r="G53" s="52"/>
      <c r="H53" s="52"/>
      <c r="I53" s="52"/>
    </row>
    <row r="54" spans="1:9" ht="25.5" x14ac:dyDescent="0.25">
      <c r="A54" s="7"/>
      <c r="B54" s="7"/>
      <c r="C54" s="8" t="s">
        <v>152</v>
      </c>
      <c r="D54" s="11" t="s">
        <v>153</v>
      </c>
      <c r="E54" s="87"/>
      <c r="F54" s="86"/>
      <c r="G54" s="52">
        <v>540</v>
      </c>
      <c r="H54" s="52">
        <v>540</v>
      </c>
      <c r="I54" s="52">
        <v>540</v>
      </c>
    </row>
    <row r="55" spans="1:9" ht="25.5" x14ac:dyDescent="0.25">
      <c r="A55" s="7"/>
      <c r="B55" s="7"/>
      <c r="C55" s="8" t="s">
        <v>88</v>
      </c>
      <c r="D55" s="11" t="s">
        <v>58</v>
      </c>
      <c r="E55" s="53">
        <v>1789.83</v>
      </c>
      <c r="F55" s="52">
        <v>988</v>
      </c>
      <c r="G55" s="52"/>
      <c r="H55" s="52"/>
      <c r="I55" s="52"/>
    </row>
    <row r="56" spans="1:9" x14ac:dyDescent="0.25">
      <c r="A56" s="7"/>
      <c r="B56" s="7"/>
      <c r="C56" s="8" t="s">
        <v>82</v>
      </c>
      <c r="D56" s="12" t="s">
        <v>80</v>
      </c>
      <c r="E56" s="53">
        <v>54.36</v>
      </c>
      <c r="F56" s="52">
        <v>2300</v>
      </c>
      <c r="G56" s="52">
        <v>2600</v>
      </c>
      <c r="H56" s="52">
        <v>2600</v>
      </c>
      <c r="I56" s="52">
        <v>2600</v>
      </c>
    </row>
    <row r="57" spans="1:9" ht="25.5" x14ac:dyDescent="0.25">
      <c r="A57" s="7"/>
      <c r="B57" s="7"/>
      <c r="C57" s="8" t="s">
        <v>75</v>
      </c>
      <c r="D57" s="11" t="s">
        <v>58</v>
      </c>
      <c r="E57" s="53">
        <v>714.82</v>
      </c>
      <c r="F57" s="52">
        <v>2000</v>
      </c>
      <c r="G57" s="52"/>
      <c r="H57" s="52"/>
      <c r="I57" s="52"/>
    </row>
    <row r="58" spans="1:9" x14ac:dyDescent="0.25">
      <c r="A58" s="7"/>
      <c r="B58" s="7"/>
      <c r="C58" s="8" t="s">
        <v>76</v>
      </c>
      <c r="D58" s="12" t="s">
        <v>77</v>
      </c>
      <c r="E58" s="53">
        <v>0</v>
      </c>
      <c r="F58" s="52">
        <v>316</v>
      </c>
      <c r="G58" s="52">
        <v>400</v>
      </c>
      <c r="H58" s="52">
        <v>400</v>
      </c>
      <c r="I58" s="52">
        <v>400</v>
      </c>
    </row>
    <row r="59" spans="1:9" ht="25.5" x14ac:dyDescent="0.25">
      <c r="A59" s="7"/>
      <c r="B59" s="7"/>
      <c r="C59" s="8" t="s">
        <v>78</v>
      </c>
      <c r="D59" s="11" t="s">
        <v>58</v>
      </c>
      <c r="E59" s="53">
        <v>40688.480000000003</v>
      </c>
      <c r="F59" s="52">
        <v>45600</v>
      </c>
      <c r="G59" s="52">
        <v>44600</v>
      </c>
      <c r="H59" s="52">
        <v>44600</v>
      </c>
      <c r="I59" s="52">
        <v>44600</v>
      </c>
    </row>
    <row r="60" spans="1:9" x14ac:dyDescent="0.25">
      <c r="A60" s="7"/>
      <c r="B60" s="7"/>
      <c r="C60" s="8" t="s">
        <v>92</v>
      </c>
      <c r="D60" s="12" t="s">
        <v>71</v>
      </c>
      <c r="E60" s="53">
        <v>23456.23</v>
      </c>
      <c r="F60" s="52">
        <v>25500</v>
      </c>
      <c r="G60" s="52">
        <v>27500</v>
      </c>
      <c r="H60" s="52">
        <v>27500</v>
      </c>
      <c r="I60" s="52">
        <v>27500</v>
      </c>
    </row>
    <row r="61" spans="1:9" x14ac:dyDescent="0.25">
      <c r="A61" s="7"/>
      <c r="B61" s="7"/>
      <c r="C61" s="8" t="s">
        <v>89</v>
      </c>
      <c r="D61" s="11" t="s">
        <v>94</v>
      </c>
      <c r="E61" s="87"/>
      <c r="F61" s="52">
        <v>800</v>
      </c>
      <c r="G61" s="52">
        <v>400</v>
      </c>
      <c r="H61" s="52">
        <v>400</v>
      </c>
      <c r="I61" s="52">
        <v>400</v>
      </c>
    </row>
    <row r="62" spans="1:9" x14ac:dyDescent="0.25">
      <c r="A62" s="7"/>
      <c r="B62" s="7"/>
      <c r="C62" s="8" t="s">
        <v>159</v>
      </c>
      <c r="D62" s="11" t="s">
        <v>160</v>
      </c>
      <c r="E62" s="87"/>
      <c r="F62" s="52">
        <v>547</v>
      </c>
      <c r="G62" s="52"/>
      <c r="H62" s="52"/>
      <c r="I62" s="52"/>
    </row>
    <row r="63" spans="1:9" ht="25.5" x14ac:dyDescent="0.25">
      <c r="A63" s="7"/>
      <c r="B63" s="7">
        <v>37</v>
      </c>
      <c r="C63" s="8"/>
      <c r="D63" s="11" t="s">
        <v>93</v>
      </c>
      <c r="E63" s="51">
        <f>SUM(E64:E65)</f>
        <v>9668.23</v>
      </c>
      <c r="F63" s="51">
        <f>SUM(F64:F65)</f>
        <v>10500</v>
      </c>
      <c r="G63" s="51">
        <f>SUM(G64:G65)</f>
        <v>10000</v>
      </c>
      <c r="H63" s="51">
        <f t="shared" ref="H63:I63" si="4">SUM(H64:H65)</f>
        <v>10000</v>
      </c>
      <c r="I63" s="51">
        <f t="shared" si="4"/>
        <v>10000</v>
      </c>
    </row>
    <row r="64" spans="1:9" x14ac:dyDescent="0.25">
      <c r="A64" s="7"/>
      <c r="B64" s="7"/>
      <c r="C64" s="8" t="s">
        <v>86</v>
      </c>
      <c r="D64" s="8" t="s">
        <v>18</v>
      </c>
      <c r="E64" s="53">
        <v>9668.23</v>
      </c>
      <c r="F64" s="52">
        <v>10500</v>
      </c>
      <c r="G64" s="52">
        <v>10000</v>
      </c>
      <c r="H64" s="52">
        <v>10000</v>
      </c>
      <c r="I64" s="52">
        <v>10000</v>
      </c>
    </row>
    <row r="65" spans="1:9" x14ac:dyDescent="0.25">
      <c r="A65" s="7"/>
      <c r="B65" s="7"/>
      <c r="C65" s="8" t="s">
        <v>78</v>
      </c>
      <c r="D65" s="11" t="s">
        <v>91</v>
      </c>
      <c r="E65" s="53">
        <v>0</v>
      </c>
      <c r="F65" s="52">
        <v>0</v>
      </c>
      <c r="G65" s="52"/>
      <c r="H65" s="52"/>
      <c r="I65" s="52"/>
    </row>
    <row r="66" spans="1:9" x14ac:dyDescent="0.25">
      <c r="A66" s="7"/>
      <c r="B66" s="7">
        <v>38</v>
      </c>
      <c r="C66" s="8"/>
      <c r="D66" s="11" t="s">
        <v>98</v>
      </c>
      <c r="E66" s="54">
        <f>SUM(E67)</f>
        <v>336.83</v>
      </c>
      <c r="F66" s="51">
        <f>SUM(F67)</f>
        <v>370</v>
      </c>
      <c r="G66" s="51">
        <f>SUM(G67)</f>
        <v>400</v>
      </c>
      <c r="H66" s="51">
        <f t="shared" ref="H66:I66" si="5">SUM(H67)</f>
        <v>400</v>
      </c>
      <c r="I66" s="51">
        <f t="shared" si="5"/>
        <v>400</v>
      </c>
    </row>
    <row r="67" spans="1:9" x14ac:dyDescent="0.25">
      <c r="A67" s="7"/>
      <c r="B67" s="7"/>
      <c r="C67" s="8" t="s">
        <v>78</v>
      </c>
      <c r="D67" s="11" t="s">
        <v>91</v>
      </c>
      <c r="E67" s="53">
        <v>336.83</v>
      </c>
      <c r="F67" s="52">
        <v>370</v>
      </c>
      <c r="G67" s="52">
        <v>400</v>
      </c>
      <c r="H67" s="52">
        <v>400</v>
      </c>
      <c r="I67" s="52">
        <v>400</v>
      </c>
    </row>
    <row r="68" spans="1:9" ht="25.5" x14ac:dyDescent="0.25">
      <c r="A68" s="9">
        <v>4</v>
      </c>
      <c r="B68" s="9"/>
      <c r="C68" s="9"/>
      <c r="D68" s="17" t="s">
        <v>22</v>
      </c>
      <c r="E68" s="51">
        <f>SUM(E69)</f>
        <v>57976.44</v>
      </c>
      <c r="F68" s="51">
        <f>SUM(F69)</f>
        <v>24060</v>
      </c>
      <c r="G68" s="51">
        <f>SUM(G69)</f>
        <v>23900</v>
      </c>
      <c r="H68" s="51">
        <f t="shared" ref="H68:I68" si="6">SUM(H69)</f>
        <v>26900</v>
      </c>
      <c r="I68" s="51">
        <f t="shared" si="6"/>
        <v>26900</v>
      </c>
    </row>
    <row r="69" spans="1:9" ht="25.5" x14ac:dyDescent="0.25">
      <c r="A69" s="10"/>
      <c r="B69" s="10">
        <v>42</v>
      </c>
      <c r="C69" s="10"/>
      <c r="D69" s="18" t="s">
        <v>23</v>
      </c>
      <c r="E69" s="51">
        <f>SUM(E70:E75)</f>
        <v>57976.44</v>
      </c>
      <c r="F69" s="51">
        <f>SUM(F70:F75)</f>
        <v>24060</v>
      </c>
      <c r="G69" s="51">
        <f>SUM(G70:G74)</f>
        <v>23900</v>
      </c>
      <c r="H69" s="51">
        <f t="shared" ref="H69:I69" si="7">SUM(H70:H74)</f>
        <v>26900</v>
      </c>
      <c r="I69" s="51">
        <f t="shared" si="7"/>
        <v>26900</v>
      </c>
    </row>
    <row r="70" spans="1:9" ht="25.5" x14ac:dyDescent="0.25">
      <c r="A70" s="10"/>
      <c r="B70" s="10"/>
      <c r="C70" s="8" t="s">
        <v>83</v>
      </c>
      <c r="D70" s="11" t="s">
        <v>84</v>
      </c>
      <c r="E70" s="53">
        <v>47759.25</v>
      </c>
      <c r="F70" s="52">
        <v>9100</v>
      </c>
      <c r="G70" s="52">
        <v>3000</v>
      </c>
      <c r="H70" s="52">
        <v>6000</v>
      </c>
      <c r="I70" s="55">
        <v>6000</v>
      </c>
    </row>
    <row r="71" spans="1:9" x14ac:dyDescent="0.25">
      <c r="A71" s="10"/>
      <c r="B71" s="10"/>
      <c r="C71" s="8" t="s">
        <v>82</v>
      </c>
      <c r="D71" s="12" t="s">
        <v>80</v>
      </c>
      <c r="E71" s="53">
        <v>0</v>
      </c>
      <c r="F71" s="52">
        <v>200</v>
      </c>
      <c r="G71" s="52">
        <v>900</v>
      </c>
      <c r="H71" s="52">
        <v>900</v>
      </c>
      <c r="I71" s="55">
        <v>900</v>
      </c>
    </row>
    <row r="72" spans="1:9" ht="25.5" x14ac:dyDescent="0.25">
      <c r="A72" s="10"/>
      <c r="B72" s="10"/>
      <c r="C72" s="8" t="s">
        <v>75</v>
      </c>
      <c r="D72" s="11" t="s">
        <v>58</v>
      </c>
      <c r="E72" s="53"/>
      <c r="F72" s="52">
        <v>1440</v>
      </c>
      <c r="G72" s="52"/>
      <c r="H72" s="52"/>
      <c r="I72" s="55"/>
    </row>
    <row r="73" spans="1:9" x14ac:dyDescent="0.25">
      <c r="A73" s="10"/>
      <c r="B73" s="10"/>
      <c r="C73" s="8" t="s">
        <v>78</v>
      </c>
      <c r="D73" s="11" t="s">
        <v>91</v>
      </c>
      <c r="E73" s="53">
        <v>9977.19</v>
      </c>
      <c r="F73" s="52">
        <v>12600</v>
      </c>
      <c r="G73" s="52">
        <v>19600</v>
      </c>
      <c r="H73" s="52">
        <v>19600</v>
      </c>
      <c r="I73" s="55">
        <v>19600</v>
      </c>
    </row>
    <row r="74" spans="1:9" x14ac:dyDescent="0.25">
      <c r="A74" s="10"/>
      <c r="B74" s="10"/>
      <c r="C74" s="8" t="s">
        <v>89</v>
      </c>
      <c r="D74" s="12" t="s">
        <v>90</v>
      </c>
      <c r="E74" s="53">
        <v>240</v>
      </c>
      <c r="F74" s="52">
        <v>600</v>
      </c>
      <c r="G74" s="52">
        <v>400</v>
      </c>
      <c r="H74" s="52">
        <v>400</v>
      </c>
      <c r="I74" s="55">
        <v>400</v>
      </c>
    </row>
    <row r="75" spans="1:9" x14ac:dyDescent="0.25">
      <c r="A75" s="10"/>
      <c r="B75" s="10"/>
      <c r="C75" s="8" t="s">
        <v>161</v>
      </c>
      <c r="D75" s="12" t="s">
        <v>162</v>
      </c>
      <c r="E75" s="87"/>
      <c r="F75" s="52">
        <v>120</v>
      </c>
      <c r="G75" s="52"/>
      <c r="H75" s="52"/>
      <c r="I75" s="55"/>
    </row>
    <row r="76" spans="1:9" x14ac:dyDescent="0.25">
      <c r="D76" s="94" t="s">
        <v>168</v>
      </c>
      <c r="E76" s="95">
        <f>SUM(E68+E36)</f>
        <v>995626.81999999983</v>
      </c>
      <c r="F76" s="95">
        <f>SUM(F68+F36)</f>
        <v>1151494</v>
      </c>
      <c r="G76" s="95">
        <f>SUM(G68+G36)</f>
        <v>1086150</v>
      </c>
      <c r="H76" s="95">
        <f>SUM(H68+H36)</f>
        <v>1088500</v>
      </c>
      <c r="I76" s="95">
        <f>SUM(I68+I36)</f>
        <v>1088500</v>
      </c>
    </row>
  </sheetData>
  <mergeCells count="24">
    <mergeCell ref="E9:E10"/>
    <mergeCell ref="A7:I7"/>
    <mergeCell ref="A32:I32"/>
    <mergeCell ref="A1:I1"/>
    <mergeCell ref="A3:I3"/>
    <mergeCell ref="A5:I5"/>
    <mergeCell ref="G9:G10"/>
    <mergeCell ref="H9:H10"/>
    <mergeCell ref="I9:I10"/>
    <mergeCell ref="A9:A10"/>
    <mergeCell ref="B9:B10"/>
    <mergeCell ref="C9:C10"/>
    <mergeCell ref="D9:D10"/>
    <mergeCell ref="E2:F2"/>
    <mergeCell ref="F9:F10"/>
    <mergeCell ref="G34:G35"/>
    <mergeCell ref="H34:H35"/>
    <mergeCell ref="I34:I35"/>
    <mergeCell ref="A34:A35"/>
    <mergeCell ref="B34:B35"/>
    <mergeCell ref="C34:C35"/>
    <mergeCell ref="D34:D35"/>
    <mergeCell ref="E34:E35"/>
    <mergeCell ref="F34:F35"/>
  </mergeCells>
  <pageMargins left="0.7" right="0.7" top="0.75" bottom="0.75" header="0.3" footer="0.3"/>
  <pageSetup paperSize="9" scale="90" fitToHeight="0" orientation="landscape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15"/>
  <sheetViews>
    <sheetView topLeftCell="A7" workbookViewId="0">
      <selection activeCell="B11" sqref="B11:B15"/>
    </sheetView>
  </sheetViews>
  <sheetFormatPr defaultRowHeight="15" x14ac:dyDescent="0.25"/>
  <cols>
    <col min="1" max="1" width="37.7109375" style="26" customWidth="1"/>
    <col min="2" max="2" width="13.85546875" style="26" customWidth="1"/>
    <col min="3" max="3" width="17.7109375" style="26" customWidth="1"/>
    <col min="4" max="6" width="25.28515625" style="26" customWidth="1"/>
    <col min="7" max="16384" width="9.140625" style="26"/>
  </cols>
  <sheetData>
    <row r="1" spans="1:6" ht="42" customHeight="1" x14ac:dyDescent="0.25">
      <c r="A1" s="106" t="s">
        <v>145</v>
      </c>
      <c r="B1" s="106"/>
      <c r="C1" s="106"/>
      <c r="D1" s="106"/>
      <c r="E1" s="106"/>
      <c r="F1" s="106"/>
    </row>
    <row r="2" spans="1:6" ht="18" customHeight="1" x14ac:dyDescent="0.25">
      <c r="A2" s="27"/>
      <c r="B2" s="27"/>
      <c r="C2" s="132"/>
      <c r="D2" s="132"/>
      <c r="E2" s="132"/>
      <c r="F2" s="27"/>
    </row>
    <row r="3" spans="1:6" ht="15.75" x14ac:dyDescent="0.25">
      <c r="A3" s="106" t="s">
        <v>31</v>
      </c>
      <c r="B3" s="106"/>
      <c r="C3" s="106"/>
      <c r="D3" s="106"/>
      <c r="E3" s="124"/>
      <c r="F3" s="124"/>
    </row>
    <row r="4" spans="1:6" ht="18" x14ac:dyDescent="0.25">
      <c r="A4" s="27"/>
      <c r="B4" s="27"/>
      <c r="C4" s="27"/>
      <c r="D4" s="27"/>
      <c r="E4" s="29"/>
      <c r="F4" s="29"/>
    </row>
    <row r="5" spans="1:6" ht="18" customHeight="1" x14ac:dyDescent="0.25">
      <c r="A5" s="106" t="s">
        <v>13</v>
      </c>
      <c r="B5" s="107"/>
      <c r="C5" s="107"/>
      <c r="D5" s="107"/>
      <c r="E5" s="107"/>
      <c r="F5" s="107"/>
    </row>
    <row r="6" spans="1:6" ht="18" x14ac:dyDescent="0.25">
      <c r="A6" s="27"/>
      <c r="B6" s="27"/>
      <c r="C6" s="27"/>
      <c r="D6" s="27"/>
      <c r="E6" s="29"/>
      <c r="F6" s="29"/>
    </row>
    <row r="7" spans="1:6" ht="15.75" x14ac:dyDescent="0.25">
      <c r="A7" s="106" t="s">
        <v>24</v>
      </c>
      <c r="B7" s="135"/>
      <c r="C7" s="135"/>
      <c r="D7" s="135"/>
      <c r="E7" s="135"/>
      <c r="F7" s="135"/>
    </row>
    <row r="8" spans="1:6" ht="18" x14ac:dyDescent="0.25">
      <c r="A8" s="27"/>
      <c r="B8" s="27"/>
      <c r="C8" s="27"/>
      <c r="D8" s="27"/>
      <c r="E8" s="29"/>
      <c r="F8" s="29"/>
    </row>
    <row r="9" spans="1:6" ht="25.5" customHeight="1" x14ac:dyDescent="0.25">
      <c r="A9" s="133" t="s">
        <v>25</v>
      </c>
      <c r="B9" s="47" t="s">
        <v>134</v>
      </c>
      <c r="C9" s="48" t="s">
        <v>124</v>
      </c>
      <c r="D9" s="48" t="s">
        <v>146</v>
      </c>
      <c r="E9" s="49" t="s">
        <v>121</v>
      </c>
      <c r="F9" s="49" t="s">
        <v>147</v>
      </c>
    </row>
    <row r="10" spans="1:6" x14ac:dyDescent="0.25">
      <c r="A10" s="134"/>
      <c r="B10" s="47" t="s">
        <v>96</v>
      </c>
      <c r="C10" s="50" t="s">
        <v>96</v>
      </c>
      <c r="D10" s="50" t="s">
        <v>96</v>
      </c>
      <c r="E10" s="50" t="s">
        <v>96</v>
      </c>
      <c r="F10" s="50" t="s">
        <v>96</v>
      </c>
    </row>
    <row r="11" spans="1:6" ht="15.75" customHeight="1" x14ac:dyDescent="0.25">
      <c r="A11" s="6" t="s">
        <v>26</v>
      </c>
      <c r="B11" s="51">
        <f t="shared" ref="B11:C13" si="0">SUM(B12)</f>
        <v>995626.82000000007</v>
      </c>
      <c r="C11" s="51">
        <f t="shared" si="0"/>
        <v>1151494</v>
      </c>
      <c r="D11" s="51">
        <f t="shared" ref="D11:F13" si="1">SUM(D12)</f>
        <v>1086150</v>
      </c>
      <c r="E11" s="51">
        <f>SUM(E12)</f>
        <v>1088500</v>
      </c>
      <c r="F11" s="51">
        <f t="shared" si="1"/>
        <v>1088500</v>
      </c>
    </row>
    <row r="12" spans="1:6" ht="15.75" customHeight="1" x14ac:dyDescent="0.25">
      <c r="A12" s="6" t="s">
        <v>72</v>
      </c>
      <c r="B12" s="51">
        <f t="shared" ref="B12" si="2">SUM(B13+B15)</f>
        <v>995626.82000000007</v>
      </c>
      <c r="C12" s="51">
        <f>SUM(C13+C15)</f>
        <v>1151494</v>
      </c>
      <c r="D12" s="51">
        <f>SUM(D13+D15)</f>
        <v>1086150</v>
      </c>
      <c r="E12" s="51">
        <f t="shared" ref="E12:F12" si="3">SUM(E13+E15)</f>
        <v>1088500</v>
      </c>
      <c r="F12" s="51">
        <f t="shared" si="3"/>
        <v>1088500</v>
      </c>
    </row>
    <row r="13" spans="1:6" x14ac:dyDescent="0.25">
      <c r="A13" s="11" t="s">
        <v>73</v>
      </c>
      <c r="B13" s="52">
        <f t="shared" si="0"/>
        <v>957197.38</v>
      </c>
      <c r="C13" s="52">
        <f t="shared" si="0"/>
        <v>1111124</v>
      </c>
      <c r="D13" s="52">
        <f t="shared" si="1"/>
        <v>1045750</v>
      </c>
      <c r="E13" s="52">
        <f t="shared" si="1"/>
        <v>1048100</v>
      </c>
      <c r="F13" s="52">
        <f t="shared" si="1"/>
        <v>1048100</v>
      </c>
    </row>
    <row r="14" spans="1:6" x14ac:dyDescent="0.25">
      <c r="A14" s="11" t="s">
        <v>74</v>
      </c>
      <c r="B14" s="52">
        <v>957197.38</v>
      </c>
      <c r="C14" s="52">
        <v>1111124</v>
      </c>
      <c r="D14" s="52">
        <v>1045750</v>
      </c>
      <c r="E14" s="52">
        <v>1048100</v>
      </c>
      <c r="F14" s="52">
        <v>1048100</v>
      </c>
    </row>
    <row r="15" spans="1:6" x14ac:dyDescent="0.25">
      <c r="A15" s="11" t="s">
        <v>120</v>
      </c>
      <c r="B15" s="52">
        <v>38429.440000000002</v>
      </c>
      <c r="C15" s="52">
        <v>40370</v>
      </c>
      <c r="D15" s="52">
        <v>40400</v>
      </c>
      <c r="E15" s="52">
        <v>40400</v>
      </c>
      <c r="F15" s="52">
        <v>40400</v>
      </c>
    </row>
  </sheetData>
  <mergeCells count="6">
    <mergeCell ref="A1:F1"/>
    <mergeCell ref="A3:F3"/>
    <mergeCell ref="A5:F5"/>
    <mergeCell ref="A7:F7"/>
    <mergeCell ref="A9:A10"/>
    <mergeCell ref="C2:E2"/>
  </mergeCells>
  <phoneticPr fontId="12" type="noConversion"/>
  <pageMargins left="0.7" right="0.7" top="0.75" bottom="0.75" header="0.3" footer="0.3"/>
  <pageSetup paperSize="9" scale="90" orientation="landscape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14"/>
  <sheetViews>
    <sheetView topLeftCell="A4" workbookViewId="0">
      <selection activeCell="F8" sqref="F8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5.42578125" bestFit="1" customWidth="1"/>
    <col min="4" max="9" width="25.28515625" customWidth="1"/>
  </cols>
  <sheetData>
    <row r="1" spans="1:9" ht="42" customHeight="1" x14ac:dyDescent="0.25">
      <c r="A1" s="136" t="s">
        <v>158</v>
      </c>
      <c r="B1" s="136"/>
      <c r="C1" s="136"/>
      <c r="D1" s="136"/>
      <c r="E1" s="136"/>
      <c r="F1" s="136"/>
      <c r="G1" s="136"/>
      <c r="H1" s="136"/>
      <c r="I1" s="136"/>
    </row>
    <row r="2" spans="1:9" ht="18" customHeight="1" x14ac:dyDescent="0.25">
      <c r="A2" s="1"/>
      <c r="B2" s="1"/>
      <c r="C2" s="1"/>
      <c r="D2" s="1"/>
      <c r="E2" s="139" t="s">
        <v>97</v>
      </c>
      <c r="F2" s="140"/>
      <c r="G2" s="140"/>
      <c r="H2" s="140"/>
      <c r="I2" s="1"/>
    </row>
    <row r="3" spans="1:9" ht="15.75" x14ac:dyDescent="0.25">
      <c r="A3" s="136" t="s">
        <v>31</v>
      </c>
      <c r="B3" s="136"/>
      <c r="C3" s="136"/>
      <c r="D3" s="136"/>
      <c r="E3" s="136"/>
      <c r="F3" s="136"/>
      <c r="G3" s="136"/>
      <c r="H3" s="137"/>
      <c r="I3" s="137"/>
    </row>
    <row r="4" spans="1:9" ht="18" x14ac:dyDescent="0.25">
      <c r="A4" s="1"/>
      <c r="B4" s="1"/>
      <c r="C4" s="1"/>
      <c r="D4" s="1"/>
      <c r="E4" s="1"/>
      <c r="F4" s="1"/>
      <c r="G4" s="1"/>
      <c r="H4" s="2"/>
      <c r="I4" s="2"/>
    </row>
    <row r="5" spans="1:9" ht="18" customHeight="1" x14ac:dyDescent="0.25">
      <c r="A5" s="136" t="s">
        <v>27</v>
      </c>
      <c r="B5" s="138"/>
      <c r="C5" s="138"/>
      <c r="D5" s="138"/>
      <c r="E5" s="138"/>
      <c r="F5" s="138"/>
      <c r="G5" s="138"/>
      <c r="H5" s="138"/>
      <c r="I5" s="138"/>
    </row>
    <row r="6" spans="1:9" ht="18" x14ac:dyDescent="0.25">
      <c r="A6" s="1"/>
      <c r="B6" s="1"/>
      <c r="C6" s="1"/>
      <c r="D6" s="1"/>
      <c r="E6" s="1"/>
      <c r="F6" s="1"/>
      <c r="G6" s="1"/>
      <c r="H6" s="2"/>
      <c r="I6" s="2"/>
    </row>
    <row r="7" spans="1:9" ht="25.5" x14ac:dyDescent="0.25">
      <c r="A7" s="16" t="s">
        <v>14</v>
      </c>
      <c r="B7" s="15" t="s">
        <v>15</v>
      </c>
      <c r="C7" s="15" t="s">
        <v>16</v>
      </c>
      <c r="D7" s="15" t="s">
        <v>46</v>
      </c>
      <c r="E7" s="15" t="s">
        <v>134</v>
      </c>
      <c r="F7" s="16" t="s">
        <v>124</v>
      </c>
      <c r="G7" s="16" t="s">
        <v>146</v>
      </c>
      <c r="H7" s="16" t="s">
        <v>121</v>
      </c>
      <c r="I7" s="16" t="s">
        <v>147</v>
      </c>
    </row>
    <row r="8" spans="1:9" ht="25.5" x14ac:dyDescent="0.25">
      <c r="A8" s="6">
        <v>8</v>
      </c>
      <c r="B8" s="6"/>
      <c r="C8" s="6"/>
      <c r="D8" s="6" t="s">
        <v>28</v>
      </c>
      <c r="E8" s="3">
        <v>0</v>
      </c>
      <c r="F8" s="4">
        <v>0</v>
      </c>
      <c r="G8" s="4">
        <v>0</v>
      </c>
      <c r="H8" s="4">
        <v>0</v>
      </c>
      <c r="I8" s="4">
        <v>0</v>
      </c>
    </row>
    <row r="9" spans="1:9" x14ac:dyDescent="0.25">
      <c r="A9" s="6"/>
      <c r="B9" s="10">
        <v>84</v>
      </c>
      <c r="C9" s="10"/>
      <c r="D9" s="10" t="s">
        <v>35</v>
      </c>
      <c r="E9" s="3">
        <v>0</v>
      </c>
      <c r="F9" s="4">
        <v>0</v>
      </c>
      <c r="G9" s="4">
        <v>0</v>
      </c>
      <c r="H9" s="4">
        <v>0</v>
      </c>
      <c r="I9" s="4">
        <v>0</v>
      </c>
    </row>
    <row r="10" spans="1:9" ht="25.5" x14ac:dyDescent="0.25">
      <c r="A10" s="7"/>
      <c r="B10" s="7"/>
      <c r="C10" s="8">
        <v>81</v>
      </c>
      <c r="D10" s="11" t="s">
        <v>36</v>
      </c>
      <c r="E10" s="3">
        <v>0</v>
      </c>
      <c r="F10" s="4">
        <v>0</v>
      </c>
      <c r="G10" s="4">
        <v>0</v>
      </c>
      <c r="H10" s="4">
        <v>0</v>
      </c>
      <c r="I10" s="4">
        <v>0</v>
      </c>
    </row>
    <row r="11" spans="1:9" ht="25.5" x14ac:dyDescent="0.25">
      <c r="A11" s="9">
        <v>5</v>
      </c>
      <c r="B11" s="9"/>
      <c r="C11" s="9"/>
      <c r="D11" s="17" t="s">
        <v>29</v>
      </c>
      <c r="E11" s="3">
        <v>0</v>
      </c>
      <c r="F11" s="4">
        <v>0</v>
      </c>
      <c r="G11" s="4">
        <v>0</v>
      </c>
      <c r="H11" s="4">
        <v>0</v>
      </c>
      <c r="I11" s="4"/>
    </row>
    <row r="12" spans="1:9" ht="25.5" x14ac:dyDescent="0.25">
      <c r="A12" s="10"/>
      <c r="B12" s="10">
        <v>54</v>
      </c>
      <c r="C12" s="10"/>
      <c r="D12" s="18" t="s">
        <v>37</v>
      </c>
      <c r="E12" s="3">
        <v>0</v>
      </c>
      <c r="F12" s="4">
        <v>0</v>
      </c>
      <c r="G12" s="4">
        <v>0</v>
      </c>
      <c r="H12" s="4">
        <v>0</v>
      </c>
      <c r="I12" s="5">
        <v>0</v>
      </c>
    </row>
    <row r="13" spans="1:9" x14ac:dyDescent="0.25">
      <c r="A13" s="10"/>
      <c r="B13" s="10"/>
      <c r="C13" s="8">
        <v>11</v>
      </c>
      <c r="D13" s="8" t="s">
        <v>18</v>
      </c>
      <c r="E13" s="3">
        <v>0</v>
      </c>
      <c r="F13" s="4">
        <v>0</v>
      </c>
      <c r="G13" s="4">
        <v>0</v>
      </c>
      <c r="H13" s="4">
        <v>0</v>
      </c>
      <c r="I13" s="5">
        <v>0</v>
      </c>
    </row>
    <row r="14" spans="1:9" x14ac:dyDescent="0.25">
      <c r="A14" s="10"/>
      <c r="B14" s="10"/>
      <c r="C14" s="8">
        <v>31</v>
      </c>
      <c r="D14" s="8" t="s">
        <v>38</v>
      </c>
      <c r="E14" s="3">
        <v>0</v>
      </c>
      <c r="F14" s="4">
        <v>0</v>
      </c>
      <c r="G14" s="4">
        <v>0</v>
      </c>
      <c r="H14" s="4">
        <v>0</v>
      </c>
      <c r="I14" s="5">
        <v>0</v>
      </c>
    </row>
  </sheetData>
  <mergeCells count="4">
    <mergeCell ref="A1:I1"/>
    <mergeCell ref="A3:I3"/>
    <mergeCell ref="A5:I5"/>
    <mergeCell ref="E2:H2"/>
  </mergeCells>
  <pageMargins left="0.7" right="0.7" top="0.75" bottom="0.75" header="0.3" footer="0.3"/>
  <pageSetup paperSize="9" scale="7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I131"/>
  <sheetViews>
    <sheetView tabSelected="1" topLeftCell="A64" workbookViewId="0">
      <selection activeCell="E7" sqref="E7"/>
    </sheetView>
  </sheetViews>
  <sheetFormatPr defaultRowHeight="15" x14ac:dyDescent="0.25"/>
  <cols>
    <col min="1" max="1" width="7.42578125" style="26" customWidth="1"/>
    <col min="2" max="2" width="8.42578125" style="26" customWidth="1"/>
    <col min="3" max="3" width="8.7109375" style="26" customWidth="1"/>
    <col min="4" max="4" width="37.85546875" style="26" customWidth="1"/>
    <col min="5" max="5" width="25.28515625" style="46" customWidth="1"/>
    <col min="6" max="9" width="25.28515625" style="26" customWidth="1"/>
    <col min="10" max="1025" width="8.5703125" style="26" customWidth="1"/>
    <col min="1026" max="16384" width="9.140625" style="26"/>
  </cols>
  <sheetData>
    <row r="1" spans="1:9" ht="42" customHeight="1" x14ac:dyDescent="0.25">
      <c r="A1" s="106" t="s">
        <v>133</v>
      </c>
      <c r="B1" s="106"/>
      <c r="C1" s="106"/>
      <c r="D1" s="106"/>
      <c r="E1" s="106"/>
      <c r="F1" s="106"/>
      <c r="G1" s="106"/>
      <c r="H1" s="106"/>
      <c r="I1" s="106"/>
    </row>
    <row r="2" spans="1:9" ht="18" x14ac:dyDescent="0.25">
      <c r="A2" s="27"/>
      <c r="B2" s="27"/>
      <c r="C2" s="27"/>
      <c r="D2" s="27"/>
      <c r="E2" s="28"/>
      <c r="F2" s="27"/>
      <c r="G2" s="27"/>
      <c r="H2" s="29"/>
      <c r="I2" s="29"/>
    </row>
    <row r="3" spans="1:9" ht="31.5" customHeight="1" x14ac:dyDescent="0.25">
      <c r="A3" s="27"/>
      <c r="B3" s="27"/>
      <c r="C3" s="27"/>
      <c r="D3" s="27"/>
      <c r="E3" s="28"/>
      <c r="F3" s="27" t="s">
        <v>97</v>
      </c>
      <c r="G3" s="27"/>
      <c r="H3" s="29"/>
      <c r="I3" s="29"/>
    </row>
    <row r="4" spans="1:9" ht="18" customHeight="1" x14ac:dyDescent="0.25">
      <c r="A4" s="106" t="s">
        <v>30</v>
      </c>
      <c r="B4" s="106"/>
      <c r="C4" s="106"/>
      <c r="D4" s="106"/>
      <c r="E4" s="106"/>
      <c r="F4" s="106"/>
      <c r="G4" s="106"/>
      <c r="H4" s="106"/>
      <c r="I4" s="106"/>
    </row>
    <row r="5" spans="1:9" ht="18" x14ac:dyDescent="0.25">
      <c r="A5" s="27"/>
      <c r="B5" s="27"/>
      <c r="C5" s="27"/>
      <c r="D5" s="27"/>
      <c r="E5" s="28"/>
      <c r="F5" s="27"/>
      <c r="G5" s="27"/>
      <c r="H5" s="29"/>
      <c r="I5" s="30" t="s">
        <v>96</v>
      </c>
    </row>
    <row r="6" spans="1:9" ht="25.5" customHeight="1" x14ac:dyDescent="0.25">
      <c r="A6" s="144" t="s">
        <v>32</v>
      </c>
      <c r="B6" s="144"/>
      <c r="C6" s="144"/>
      <c r="D6" s="31" t="s">
        <v>33</v>
      </c>
      <c r="E6" s="32" t="s">
        <v>134</v>
      </c>
      <c r="F6" s="33" t="s">
        <v>124</v>
      </c>
      <c r="G6" s="33" t="s">
        <v>135</v>
      </c>
      <c r="H6" s="33" t="s">
        <v>125</v>
      </c>
      <c r="I6" s="33" t="s">
        <v>136</v>
      </c>
    </row>
    <row r="7" spans="1:9" ht="15" customHeight="1" x14ac:dyDescent="0.25">
      <c r="A7" s="145" t="s">
        <v>99</v>
      </c>
      <c r="B7" s="145"/>
      <c r="C7" s="145"/>
      <c r="D7" s="34" t="s">
        <v>47</v>
      </c>
      <c r="E7" s="21">
        <f>SUM(E8+E33++E37+E41+E54+E58+E63+E67+E83+E90+E100+E112)</f>
        <v>995626.81999999983</v>
      </c>
      <c r="F7" s="21">
        <f>SUM(F8+F33++F37+F41+F54+F58+F63+F67+F83+F90+F112)</f>
        <v>1151494</v>
      </c>
      <c r="G7" s="21">
        <f>SUM(G8+G33+G37+G41+G54+G58+G63+G67+G83+G90+G112)</f>
        <v>1086150</v>
      </c>
      <c r="H7" s="21">
        <f>SUM(H8+H33+H37+H41+H54+H58+H63+H67+H83+H90+H112)</f>
        <v>1088500</v>
      </c>
      <c r="I7" s="21">
        <f>SUM(I8+I33+I37+I41+I54+I58+I63+I67+I83+I90+I112)</f>
        <v>1088500</v>
      </c>
    </row>
    <row r="8" spans="1:9" ht="25.5" customHeight="1" x14ac:dyDescent="0.25">
      <c r="A8" s="145" t="s">
        <v>100</v>
      </c>
      <c r="B8" s="145"/>
      <c r="C8" s="145"/>
      <c r="D8" s="34" t="s">
        <v>101</v>
      </c>
      <c r="E8" s="21">
        <f>SUM(E9+E14+E18+E21+E25+E29)</f>
        <v>52057.770000000004</v>
      </c>
      <c r="F8" s="21">
        <f>SUM(F9+F14+F18+F21+F25+F29)</f>
        <v>71207</v>
      </c>
      <c r="G8" s="21">
        <f>SUM(G9+G14+G18+G21+G25)</f>
        <v>88900</v>
      </c>
      <c r="H8" s="21">
        <v>88900</v>
      </c>
      <c r="I8" s="21">
        <v>88900</v>
      </c>
    </row>
    <row r="9" spans="1:9" ht="16.5" customHeight="1" x14ac:dyDescent="0.25">
      <c r="A9" s="141" t="s">
        <v>102</v>
      </c>
      <c r="B9" s="141"/>
      <c r="C9" s="141"/>
      <c r="D9" s="35" t="s">
        <v>103</v>
      </c>
      <c r="E9" s="36">
        <f>SUM(E10+E12)</f>
        <v>54.36</v>
      </c>
      <c r="F9" s="23">
        <f>SUM(F10+F12)</f>
        <v>2300</v>
      </c>
      <c r="G9" s="23">
        <v>3300</v>
      </c>
      <c r="H9" s="23">
        <v>3300</v>
      </c>
      <c r="I9" s="23">
        <v>3300</v>
      </c>
    </row>
    <row r="10" spans="1:9" x14ac:dyDescent="0.25">
      <c r="A10" s="142">
        <v>3</v>
      </c>
      <c r="B10" s="142"/>
      <c r="C10" s="142"/>
      <c r="D10" s="37" t="s">
        <v>20</v>
      </c>
      <c r="E10" s="38">
        <f>SUM(E11)</f>
        <v>54.36</v>
      </c>
      <c r="F10" s="22">
        <f>SUM(F11)</f>
        <v>2300</v>
      </c>
      <c r="G10" s="22">
        <f>SUM(G11)</f>
        <v>2600</v>
      </c>
      <c r="H10" s="22">
        <f t="shared" ref="H10:I10" si="0">SUM(H11)</f>
        <v>2600</v>
      </c>
      <c r="I10" s="22">
        <f t="shared" si="0"/>
        <v>2600</v>
      </c>
    </row>
    <row r="11" spans="1:9" x14ac:dyDescent="0.25">
      <c r="A11" s="143">
        <v>32</v>
      </c>
      <c r="B11" s="143"/>
      <c r="C11" s="143"/>
      <c r="D11" s="37" t="s">
        <v>34</v>
      </c>
      <c r="E11" s="39">
        <v>54.36</v>
      </c>
      <c r="F11" s="22">
        <v>2300</v>
      </c>
      <c r="G11" s="22">
        <v>2600</v>
      </c>
      <c r="H11" s="22">
        <v>2600</v>
      </c>
      <c r="I11" s="22">
        <v>2600</v>
      </c>
    </row>
    <row r="12" spans="1:9" x14ac:dyDescent="0.25">
      <c r="A12" s="142">
        <v>4</v>
      </c>
      <c r="B12" s="142"/>
      <c r="C12" s="142"/>
      <c r="D12" s="37" t="s">
        <v>22</v>
      </c>
      <c r="E12" s="38">
        <f>SUM(E13)</f>
        <v>0</v>
      </c>
      <c r="F12" s="22">
        <f>SUM(F13)</f>
        <v>0</v>
      </c>
      <c r="G12" s="22">
        <f t="shared" ref="G12:I12" si="1">SUM(G13)</f>
        <v>700</v>
      </c>
      <c r="H12" s="22">
        <f t="shared" si="1"/>
        <v>700</v>
      </c>
      <c r="I12" s="22">
        <f t="shared" si="1"/>
        <v>700</v>
      </c>
    </row>
    <row r="13" spans="1:9" ht="25.5" x14ac:dyDescent="0.25">
      <c r="A13" s="143">
        <v>42</v>
      </c>
      <c r="B13" s="143"/>
      <c r="C13" s="143"/>
      <c r="D13" s="37" t="s">
        <v>44</v>
      </c>
      <c r="E13" s="39">
        <v>0</v>
      </c>
      <c r="F13" s="22"/>
      <c r="G13" s="22">
        <v>700</v>
      </c>
      <c r="H13" s="22">
        <v>700</v>
      </c>
      <c r="I13" s="22">
        <v>700</v>
      </c>
    </row>
    <row r="14" spans="1:9" ht="16.5" customHeight="1" x14ac:dyDescent="0.25">
      <c r="A14" s="141" t="s">
        <v>48</v>
      </c>
      <c r="B14" s="141"/>
      <c r="C14" s="141"/>
      <c r="D14" s="35" t="s">
        <v>49</v>
      </c>
      <c r="E14" s="36">
        <f>SUM(E15)</f>
        <v>49438.69</v>
      </c>
      <c r="F14" s="23">
        <f>SUM(F15)</f>
        <v>61900</v>
      </c>
      <c r="G14" s="23">
        <f>SUM(G15)</f>
        <v>80000</v>
      </c>
      <c r="H14" s="23">
        <f t="shared" ref="H14:I14" si="2">SUM(H15)</f>
        <v>80000</v>
      </c>
      <c r="I14" s="23">
        <f t="shared" si="2"/>
        <v>80000</v>
      </c>
    </row>
    <row r="15" spans="1:9" x14ac:dyDescent="0.25">
      <c r="A15" s="142">
        <v>3</v>
      </c>
      <c r="B15" s="142"/>
      <c r="C15" s="142"/>
      <c r="D15" s="37" t="s">
        <v>20</v>
      </c>
      <c r="E15" s="38">
        <f>SUM(E17)</f>
        <v>49438.69</v>
      </c>
      <c r="F15" s="22">
        <f>SUM(F16:F17)</f>
        <v>61900</v>
      </c>
      <c r="G15" s="22">
        <f>SUM(G16:G17)</f>
        <v>80000</v>
      </c>
      <c r="H15" s="22">
        <f t="shared" ref="H15:I15" si="3">SUM(H16:H17)</f>
        <v>80000</v>
      </c>
      <c r="I15" s="22">
        <f t="shared" si="3"/>
        <v>80000</v>
      </c>
    </row>
    <row r="16" spans="1:9" x14ac:dyDescent="0.25">
      <c r="A16" s="143">
        <v>31</v>
      </c>
      <c r="B16" s="143"/>
      <c r="C16" s="143"/>
      <c r="D16" s="78" t="s">
        <v>21</v>
      </c>
      <c r="E16" s="82"/>
      <c r="F16" s="22">
        <v>1115</v>
      </c>
      <c r="G16" s="22">
        <v>1200</v>
      </c>
      <c r="H16" s="22">
        <v>1200</v>
      </c>
      <c r="I16" s="22">
        <v>1200</v>
      </c>
    </row>
    <row r="17" spans="1:9" x14ac:dyDescent="0.25">
      <c r="A17" s="143">
        <v>32</v>
      </c>
      <c r="B17" s="143"/>
      <c r="C17" s="143"/>
      <c r="D17" s="37" t="s">
        <v>34</v>
      </c>
      <c r="E17" s="39">
        <v>49438.69</v>
      </c>
      <c r="F17" s="22">
        <v>60785</v>
      </c>
      <c r="G17" s="22">
        <v>78800</v>
      </c>
      <c r="H17" s="22">
        <v>78800</v>
      </c>
      <c r="I17" s="22">
        <v>78800</v>
      </c>
    </row>
    <row r="18" spans="1:9" ht="15" customHeight="1" x14ac:dyDescent="0.25">
      <c r="A18" s="141" t="s">
        <v>61</v>
      </c>
      <c r="B18" s="141"/>
      <c r="C18" s="141"/>
      <c r="D18" s="35" t="s">
        <v>62</v>
      </c>
      <c r="E18" s="40">
        <f>SUM(E19)</f>
        <v>0</v>
      </c>
      <c r="F18" s="23">
        <f>SUM(F19)</f>
        <v>316</v>
      </c>
      <c r="G18" s="23">
        <f t="shared" ref="G18:I18" si="4">SUM(G19)</f>
        <v>400</v>
      </c>
      <c r="H18" s="23">
        <f t="shared" si="4"/>
        <v>400</v>
      </c>
      <c r="I18" s="23">
        <f t="shared" si="4"/>
        <v>400</v>
      </c>
    </row>
    <row r="19" spans="1:9" x14ac:dyDescent="0.25">
      <c r="A19" s="142">
        <v>3</v>
      </c>
      <c r="B19" s="142"/>
      <c r="C19" s="142"/>
      <c r="D19" s="37" t="s">
        <v>20</v>
      </c>
      <c r="E19" s="39">
        <f>SUM(E20)</f>
        <v>0</v>
      </c>
      <c r="F19" s="22">
        <f>SUM(F20)</f>
        <v>316</v>
      </c>
      <c r="G19" s="22">
        <f t="shared" ref="G19:I19" si="5">SUM(G20)</f>
        <v>400</v>
      </c>
      <c r="H19" s="22">
        <f t="shared" si="5"/>
        <v>400</v>
      </c>
      <c r="I19" s="22">
        <f t="shared" si="5"/>
        <v>400</v>
      </c>
    </row>
    <row r="20" spans="1:9" x14ac:dyDescent="0.25">
      <c r="A20" s="143">
        <v>32</v>
      </c>
      <c r="B20" s="143"/>
      <c r="C20" s="143"/>
      <c r="D20" s="37" t="s">
        <v>34</v>
      </c>
      <c r="E20" s="39">
        <v>0</v>
      </c>
      <c r="F20" s="22">
        <v>316</v>
      </c>
      <c r="G20" s="22">
        <v>400</v>
      </c>
      <c r="H20" s="22">
        <v>400</v>
      </c>
      <c r="I20" s="22">
        <v>400</v>
      </c>
    </row>
    <row r="21" spans="1:9" ht="15" customHeight="1" x14ac:dyDescent="0.25">
      <c r="A21" s="141" t="s">
        <v>63</v>
      </c>
      <c r="B21" s="141"/>
      <c r="C21" s="141"/>
      <c r="D21" s="35" t="s">
        <v>64</v>
      </c>
      <c r="E21" s="36">
        <f>SUM(E22)</f>
        <v>2564.7199999999998</v>
      </c>
      <c r="F21" s="36">
        <f t="shared" ref="F21:I21" si="6">SUM(F22)</f>
        <v>5400</v>
      </c>
      <c r="G21" s="36">
        <f t="shared" si="6"/>
        <v>4800</v>
      </c>
      <c r="H21" s="36">
        <f t="shared" si="6"/>
        <v>4800</v>
      </c>
      <c r="I21" s="36">
        <f t="shared" si="6"/>
        <v>4800</v>
      </c>
    </row>
    <row r="22" spans="1:9" x14ac:dyDescent="0.25">
      <c r="A22" s="142">
        <v>3</v>
      </c>
      <c r="B22" s="142"/>
      <c r="C22" s="142"/>
      <c r="D22" s="37" t="s">
        <v>20</v>
      </c>
      <c r="E22" s="38">
        <f>SUM(E23:E24)</f>
        <v>2564.7199999999998</v>
      </c>
      <c r="F22" s="22">
        <f>SUM(F23:F24)</f>
        <v>5400</v>
      </c>
      <c r="G22" s="22">
        <f>SUM(G23:G24)</f>
        <v>4800</v>
      </c>
      <c r="H22" s="22">
        <f>SUM(H23:H24)</f>
        <v>4800</v>
      </c>
      <c r="I22" s="22">
        <f>SUM(I23:I24)</f>
        <v>4800</v>
      </c>
    </row>
    <row r="23" spans="1:9" x14ac:dyDescent="0.25">
      <c r="A23" s="143">
        <v>31</v>
      </c>
      <c r="B23" s="143"/>
      <c r="C23" s="143"/>
      <c r="D23" s="37" t="s">
        <v>21</v>
      </c>
      <c r="E23" s="39">
        <v>0</v>
      </c>
      <c r="F23" s="22"/>
      <c r="G23" s="22">
        <v>400</v>
      </c>
      <c r="H23" s="22">
        <v>400</v>
      </c>
      <c r="I23" s="22">
        <v>400</v>
      </c>
    </row>
    <row r="24" spans="1:9" x14ac:dyDescent="0.25">
      <c r="A24" s="143">
        <v>32</v>
      </c>
      <c r="B24" s="143"/>
      <c r="C24" s="143"/>
      <c r="D24" s="37" t="s">
        <v>34</v>
      </c>
      <c r="E24" s="39">
        <v>2564.7199999999998</v>
      </c>
      <c r="F24" s="22">
        <v>5400</v>
      </c>
      <c r="G24" s="22">
        <v>4400</v>
      </c>
      <c r="H24" s="22">
        <v>4400</v>
      </c>
      <c r="I24" s="22">
        <v>4400</v>
      </c>
    </row>
    <row r="25" spans="1:9" ht="15" customHeight="1" x14ac:dyDescent="0.25">
      <c r="A25" s="141" t="s">
        <v>65</v>
      </c>
      <c r="B25" s="141"/>
      <c r="C25" s="141"/>
      <c r="D25" s="35" t="s">
        <v>66</v>
      </c>
      <c r="E25" s="23">
        <f>SUM(E26)</f>
        <v>0</v>
      </c>
      <c r="F25" s="23">
        <f t="shared" ref="F25:I25" si="7">SUM(F26)</f>
        <v>800</v>
      </c>
      <c r="G25" s="23">
        <f t="shared" si="7"/>
        <v>400</v>
      </c>
      <c r="H25" s="23">
        <f t="shared" si="7"/>
        <v>400</v>
      </c>
      <c r="I25" s="23">
        <f t="shared" si="7"/>
        <v>400</v>
      </c>
    </row>
    <row r="26" spans="1:9" x14ac:dyDescent="0.25">
      <c r="A26" s="142">
        <v>3</v>
      </c>
      <c r="B26" s="142"/>
      <c r="C26" s="142"/>
      <c r="D26" s="37" t="s">
        <v>20</v>
      </c>
      <c r="E26" s="22">
        <f>SUM(E27:E28)</f>
        <v>0</v>
      </c>
      <c r="F26" s="22">
        <f>SUM(F27:F28)</f>
        <v>800</v>
      </c>
      <c r="G26" s="22">
        <f>SUM(G27:G28)</f>
        <v>400</v>
      </c>
      <c r="H26" s="22">
        <f>SUM(H27:H28)</f>
        <v>400</v>
      </c>
      <c r="I26" s="22">
        <f>SUM(I27:I28)</f>
        <v>400</v>
      </c>
    </row>
    <row r="27" spans="1:9" x14ac:dyDescent="0.25">
      <c r="A27" s="146">
        <v>31</v>
      </c>
      <c r="B27" s="147"/>
      <c r="C27" s="148"/>
      <c r="D27" s="37" t="s">
        <v>21</v>
      </c>
      <c r="E27" s="84"/>
      <c r="F27" s="22"/>
      <c r="G27" s="22">
        <v>200</v>
      </c>
      <c r="H27" s="22">
        <v>200</v>
      </c>
      <c r="I27" s="22">
        <v>200</v>
      </c>
    </row>
    <row r="28" spans="1:9" x14ac:dyDescent="0.25">
      <c r="A28" s="143">
        <v>32</v>
      </c>
      <c r="B28" s="143"/>
      <c r="C28" s="143"/>
      <c r="D28" s="37" t="s">
        <v>34</v>
      </c>
      <c r="E28" s="84" t="s">
        <v>167</v>
      </c>
      <c r="F28" s="22">
        <v>800</v>
      </c>
      <c r="G28" s="22">
        <v>200</v>
      </c>
      <c r="H28" s="22">
        <v>200</v>
      </c>
      <c r="I28" s="22">
        <v>200</v>
      </c>
    </row>
    <row r="29" spans="1:9" x14ac:dyDescent="0.25">
      <c r="A29" s="141" t="s">
        <v>155</v>
      </c>
      <c r="B29" s="141"/>
      <c r="C29" s="141"/>
      <c r="D29" s="35" t="s">
        <v>64</v>
      </c>
      <c r="E29" s="84"/>
      <c r="F29" s="23">
        <f>SUM(F30)</f>
        <v>491</v>
      </c>
      <c r="G29" s="22"/>
      <c r="H29" s="22"/>
      <c r="I29" s="22"/>
    </row>
    <row r="30" spans="1:9" x14ac:dyDescent="0.25">
      <c r="A30" s="142">
        <v>3</v>
      </c>
      <c r="B30" s="142"/>
      <c r="C30" s="142"/>
      <c r="D30" s="78" t="s">
        <v>20</v>
      </c>
      <c r="E30" s="84"/>
      <c r="F30" s="22">
        <f>SUM(F31:F32)</f>
        <v>491</v>
      </c>
      <c r="G30" s="22"/>
      <c r="H30" s="22"/>
      <c r="I30" s="22"/>
    </row>
    <row r="31" spans="1:9" x14ac:dyDescent="0.25">
      <c r="A31" s="143">
        <v>31</v>
      </c>
      <c r="B31" s="143"/>
      <c r="C31" s="143"/>
      <c r="D31" s="78" t="s">
        <v>21</v>
      </c>
      <c r="E31" s="84"/>
      <c r="F31" s="22">
        <v>172</v>
      </c>
      <c r="G31" s="22"/>
      <c r="H31" s="22"/>
      <c r="I31" s="22"/>
    </row>
    <row r="32" spans="1:9" x14ac:dyDescent="0.25">
      <c r="A32" s="143">
        <v>32</v>
      </c>
      <c r="B32" s="143"/>
      <c r="C32" s="143"/>
      <c r="D32" s="78" t="s">
        <v>34</v>
      </c>
      <c r="E32" s="84"/>
      <c r="F32" s="22">
        <v>319</v>
      </c>
      <c r="G32" s="22"/>
      <c r="H32" s="22"/>
      <c r="I32" s="22"/>
    </row>
    <row r="33" spans="1:9" ht="15" customHeight="1" x14ac:dyDescent="0.25">
      <c r="A33" s="145" t="s">
        <v>104</v>
      </c>
      <c r="B33" s="145"/>
      <c r="C33" s="145"/>
      <c r="D33" s="34" t="s">
        <v>105</v>
      </c>
      <c r="E33" s="25">
        <f t="shared" ref="E33:F35" si="8">SUM(E34)</f>
        <v>1035.3900000000001</v>
      </c>
      <c r="F33" s="21">
        <f t="shared" si="8"/>
        <v>800</v>
      </c>
      <c r="G33" s="21">
        <f>SUM(G34)</f>
        <v>800</v>
      </c>
      <c r="H33" s="21">
        <f t="shared" ref="H33:I33" si="9">SUM(H34)</f>
        <v>800</v>
      </c>
      <c r="I33" s="21">
        <f t="shared" si="9"/>
        <v>800</v>
      </c>
    </row>
    <row r="34" spans="1:9" ht="15" customHeight="1" x14ac:dyDescent="0.25">
      <c r="A34" s="141" t="s">
        <v>51</v>
      </c>
      <c r="B34" s="141"/>
      <c r="C34" s="141"/>
      <c r="D34" s="35" t="s">
        <v>52</v>
      </c>
      <c r="E34" s="36">
        <f t="shared" si="8"/>
        <v>1035.3900000000001</v>
      </c>
      <c r="F34" s="23">
        <f t="shared" si="8"/>
        <v>800</v>
      </c>
      <c r="G34" s="23">
        <f t="shared" ref="G34:I34" si="10">SUM(G35)</f>
        <v>800</v>
      </c>
      <c r="H34" s="23">
        <f t="shared" si="10"/>
        <v>800</v>
      </c>
      <c r="I34" s="23">
        <f t="shared" si="10"/>
        <v>800</v>
      </c>
    </row>
    <row r="35" spans="1:9" x14ac:dyDescent="0.25">
      <c r="A35" s="142">
        <v>3</v>
      </c>
      <c r="B35" s="142"/>
      <c r="C35" s="142"/>
      <c r="D35" s="37" t="s">
        <v>20</v>
      </c>
      <c r="E35" s="38">
        <f t="shared" si="8"/>
        <v>1035.3900000000001</v>
      </c>
      <c r="F35" s="22">
        <f t="shared" si="8"/>
        <v>800</v>
      </c>
      <c r="G35" s="22">
        <f t="shared" ref="G35:I35" si="11">SUM(G36)</f>
        <v>800</v>
      </c>
      <c r="H35" s="22">
        <f t="shared" si="11"/>
        <v>800</v>
      </c>
      <c r="I35" s="22">
        <f t="shared" si="11"/>
        <v>800</v>
      </c>
    </row>
    <row r="36" spans="1:9" x14ac:dyDescent="0.25">
      <c r="A36" s="143">
        <v>32</v>
      </c>
      <c r="B36" s="143"/>
      <c r="C36" s="143"/>
      <c r="D36" s="37" t="s">
        <v>34</v>
      </c>
      <c r="E36" s="39">
        <v>1035.3900000000001</v>
      </c>
      <c r="F36" s="22">
        <v>800</v>
      </c>
      <c r="G36" s="22">
        <v>800</v>
      </c>
      <c r="H36" s="22">
        <v>800</v>
      </c>
      <c r="I36" s="22">
        <v>800</v>
      </c>
    </row>
    <row r="37" spans="1:9" ht="15" customHeight="1" x14ac:dyDescent="0.25">
      <c r="A37" s="145" t="s">
        <v>106</v>
      </c>
      <c r="B37" s="145"/>
      <c r="C37" s="145"/>
      <c r="D37" s="34" t="s">
        <v>53</v>
      </c>
      <c r="E37" s="25">
        <f t="shared" ref="E37:F39" si="12">SUM(E38)</f>
        <v>556.70000000000005</v>
      </c>
      <c r="F37" s="21">
        <f t="shared" si="12"/>
        <v>2800</v>
      </c>
      <c r="G37" s="21">
        <f t="shared" ref="G37:I37" si="13">SUM(G38)</f>
        <v>2800</v>
      </c>
      <c r="H37" s="21">
        <f t="shared" si="13"/>
        <v>2800</v>
      </c>
      <c r="I37" s="21">
        <f t="shared" si="13"/>
        <v>2800</v>
      </c>
    </row>
    <row r="38" spans="1:9" ht="15" customHeight="1" x14ac:dyDescent="0.25">
      <c r="A38" s="141" t="s">
        <v>51</v>
      </c>
      <c r="B38" s="141"/>
      <c r="C38" s="141"/>
      <c r="D38" s="35" t="s">
        <v>52</v>
      </c>
      <c r="E38" s="36">
        <f t="shared" si="12"/>
        <v>556.70000000000005</v>
      </c>
      <c r="F38" s="23">
        <f t="shared" si="12"/>
        <v>2800</v>
      </c>
      <c r="G38" s="23">
        <f t="shared" ref="G38:I38" si="14">SUM(G39)</f>
        <v>2800</v>
      </c>
      <c r="H38" s="23">
        <f t="shared" si="14"/>
        <v>2800</v>
      </c>
      <c r="I38" s="23">
        <f t="shared" si="14"/>
        <v>2800</v>
      </c>
    </row>
    <row r="39" spans="1:9" x14ac:dyDescent="0.25">
      <c r="A39" s="142">
        <v>3</v>
      </c>
      <c r="B39" s="142"/>
      <c r="C39" s="142"/>
      <c r="D39" s="37" t="s">
        <v>20</v>
      </c>
      <c r="E39" s="38">
        <f t="shared" si="12"/>
        <v>556.70000000000005</v>
      </c>
      <c r="F39" s="22">
        <f t="shared" si="12"/>
        <v>2800</v>
      </c>
      <c r="G39" s="22">
        <f t="shared" ref="G39:I39" si="15">SUM(G40)</f>
        <v>2800</v>
      </c>
      <c r="H39" s="22">
        <f t="shared" si="15"/>
        <v>2800</v>
      </c>
      <c r="I39" s="22">
        <f t="shared" si="15"/>
        <v>2800</v>
      </c>
    </row>
    <row r="40" spans="1:9" x14ac:dyDescent="0.25">
      <c r="A40" s="143">
        <v>32</v>
      </c>
      <c r="B40" s="143"/>
      <c r="C40" s="143"/>
      <c r="D40" s="37" t="s">
        <v>34</v>
      </c>
      <c r="E40" s="39">
        <v>556.70000000000005</v>
      </c>
      <c r="F40" s="22">
        <v>2800</v>
      </c>
      <c r="G40" s="22">
        <v>2800</v>
      </c>
      <c r="H40" s="22">
        <v>2800</v>
      </c>
      <c r="I40" s="22">
        <v>2800</v>
      </c>
    </row>
    <row r="41" spans="1:9" ht="15" customHeight="1" x14ac:dyDescent="0.25">
      <c r="A41" s="145" t="s">
        <v>107</v>
      </c>
      <c r="B41" s="145"/>
      <c r="C41" s="145"/>
      <c r="D41" s="34" t="s">
        <v>68</v>
      </c>
      <c r="E41" s="42">
        <f>SUM(E42+E48)</f>
        <v>745.97</v>
      </c>
      <c r="F41" s="21">
        <f>SUM(F42+F48+F51)</f>
        <v>2428</v>
      </c>
      <c r="G41" s="21">
        <f>SUM(G42+G45+G48)</f>
        <v>1800</v>
      </c>
      <c r="H41" s="21">
        <f>SUM(H42+H45+H48)</f>
        <v>1800</v>
      </c>
      <c r="I41" s="21">
        <f>SUM(I42+I45+I48)</f>
        <v>1800</v>
      </c>
    </row>
    <row r="42" spans="1:9" ht="25.5" customHeight="1" x14ac:dyDescent="0.25">
      <c r="A42" s="141" t="s">
        <v>59</v>
      </c>
      <c r="B42" s="141"/>
      <c r="C42" s="141"/>
      <c r="D42" s="35" t="s">
        <v>60</v>
      </c>
      <c r="E42" s="36">
        <f t="shared" ref="E42:G42" si="16">SUM(E43)</f>
        <v>714.82</v>
      </c>
      <c r="F42" s="23">
        <f t="shared" si="16"/>
        <v>2000</v>
      </c>
      <c r="G42" s="23">
        <f t="shared" si="16"/>
        <v>0</v>
      </c>
      <c r="H42" s="23">
        <f t="shared" ref="H42:I42" si="17">SUM(H43)</f>
        <v>0</v>
      </c>
      <c r="I42" s="23">
        <f t="shared" si="17"/>
        <v>0</v>
      </c>
    </row>
    <row r="43" spans="1:9" x14ac:dyDescent="0.25">
      <c r="A43" s="142">
        <v>3</v>
      </c>
      <c r="B43" s="142"/>
      <c r="C43" s="142"/>
      <c r="D43" s="37" t="s">
        <v>20</v>
      </c>
      <c r="E43" s="39">
        <f>SUM(E44)</f>
        <v>714.82</v>
      </c>
      <c r="F43" s="22">
        <f>SUM(F44)</f>
        <v>2000</v>
      </c>
      <c r="G43" s="22">
        <f>SUM(G44)</f>
        <v>0</v>
      </c>
      <c r="H43" s="22">
        <f>SUM(H44)</f>
        <v>0</v>
      </c>
      <c r="I43" s="22">
        <f>SUM(I44)</f>
        <v>0</v>
      </c>
    </row>
    <row r="44" spans="1:9" x14ac:dyDescent="0.25">
      <c r="A44" s="143">
        <v>32</v>
      </c>
      <c r="B44" s="143"/>
      <c r="C44" s="143"/>
      <c r="D44" s="37" t="s">
        <v>34</v>
      </c>
      <c r="E44" s="39">
        <v>714.82</v>
      </c>
      <c r="F44" s="22">
        <v>2000</v>
      </c>
      <c r="G44" s="22"/>
      <c r="H44" s="22"/>
      <c r="I44" s="22"/>
    </row>
    <row r="45" spans="1:9" x14ac:dyDescent="0.25">
      <c r="A45" s="141" t="s">
        <v>137</v>
      </c>
      <c r="B45" s="141"/>
      <c r="C45" s="141"/>
      <c r="D45" s="78" t="s">
        <v>138</v>
      </c>
      <c r="E45" s="39"/>
      <c r="F45" s="81"/>
      <c r="G45" s="23">
        <f>SUM(G46)</f>
        <v>1600</v>
      </c>
      <c r="H45" s="23">
        <f t="shared" ref="H45:I45" si="18">SUM(H46)</f>
        <v>1600</v>
      </c>
      <c r="I45" s="23">
        <f t="shared" si="18"/>
        <v>1600</v>
      </c>
    </row>
    <row r="46" spans="1:9" x14ac:dyDescent="0.25">
      <c r="A46" s="142">
        <v>3</v>
      </c>
      <c r="B46" s="142"/>
      <c r="C46" s="142"/>
      <c r="D46" s="78" t="s">
        <v>20</v>
      </c>
      <c r="E46" s="39"/>
      <c r="F46" s="81"/>
      <c r="G46" s="22">
        <f>SUM(G47)</f>
        <v>1600</v>
      </c>
      <c r="H46" s="22">
        <f t="shared" ref="H46:I46" si="19">SUM(H47)</f>
        <v>1600</v>
      </c>
      <c r="I46" s="22">
        <f t="shared" si="19"/>
        <v>1600</v>
      </c>
    </row>
    <row r="47" spans="1:9" x14ac:dyDescent="0.25">
      <c r="A47" s="143">
        <v>32</v>
      </c>
      <c r="B47" s="143"/>
      <c r="C47" s="143"/>
      <c r="D47" s="78" t="s">
        <v>34</v>
      </c>
      <c r="E47" s="39"/>
      <c r="F47" s="81"/>
      <c r="G47" s="22">
        <v>1600</v>
      </c>
      <c r="H47" s="22">
        <v>1600</v>
      </c>
      <c r="I47" s="22">
        <v>1600</v>
      </c>
    </row>
    <row r="48" spans="1:9" ht="15" customHeight="1" x14ac:dyDescent="0.25">
      <c r="A48" s="141" t="s">
        <v>63</v>
      </c>
      <c r="B48" s="141"/>
      <c r="C48" s="141"/>
      <c r="D48" s="35" t="s">
        <v>64</v>
      </c>
      <c r="E48" s="43">
        <f>SUM(E49)</f>
        <v>31.15</v>
      </c>
      <c r="F48" s="23">
        <f t="shared" ref="F48:G49" si="20">SUM(F49)</f>
        <v>200</v>
      </c>
      <c r="G48" s="23">
        <f t="shared" si="20"/>
        <v>200</v>
      </c>
      <c r="H48" s="23">
        <f t="shared" ref="H48:I49" si="21">SUM(H49)</f>
        <v>200</v>
      </c>
      <c r="I48" s="23">
        <f t="shared" si="21"/>
        <v>200</v>
      </c>
    </row>
    <row r="49" spans="1:9" x14ac:dyDescent="0.25">
      <c r="A49" s="142">
        <v>3</v>
      </c>
      <c r="B49" s="142"/>
      <c r="C49" s="142"/>
      <c r="D49" s="37" t="s">
        <v>20</v>
      </c>
      <c r="E49" s="41">
        <f>SUM(E50)</f>
        <v>31.15</v>
      </c>
      <c r="F49" s="22">
        <f t="shared" si="20"/>
        <v>200</v>
      </c>
      <c r="G49" s="22">
        <f t="shared" si="20"/>
        <v>200</v>
      </c>
      <c r="H49" s="22">
        <f t="shared" si="21"/>
        <v>200</v>
      </c>
      <c r="I49" s="22">
        <f t="shared" si="21"/>
        <v>200</v>
      </c>
    </row>
    <row r="50" spans="1:9" x14ac:dyDescent="0.25">
      <c r="A50" s="143">
        <v>32</v>
      </c>
      <c r="B50" s="143"/>
      <c r="C50" s="143"/>
      <c r="D50" s="37" t="s">
        <v>34</v>
      </c>
      <c r="E50" s="41">
        <v>31.15</v>
      </c>
      <c r="F50" s="22">
        <v>200</v>
      </c>
      <c r="G50" s="22">
        <v>200</v>
      </c>
      <c r="H50" s="22">
        <v>200</v>
      </c>
      <c r="I50" s="22">
        <v>200</v>
      </c>
    </row>
    <row r="51" spans="1:9" ht="30" customHeight="1" x14ac:dyDescent="0.25">
      <c r="A51" s="141" t="s">
        <v>155</v>
      </c>
      <c r="B51" s="141"/>
      <c r="C51" s="141"/>
      <c r="D51" s="35" t="s">
        <v>64</v>
      </c>
      <c r="E51" s="43">
        <f>SUM(E52)</f>
        <v>0</v>
      </c>
      <c r="F51" s="23">
        <f>SUM(F52)</f>
        <v>228</v>
      </c>
      <c r="G51" s="22"/>
      <c r="H51" s="22"/>
      <c r="I51" s="22"/>
    </row>
    <row r="52" spans="1:9" x14ac:dyDescent="0.25">
      <c r="A52" s="142">
        <v>3</v>
      </c>
      <c r="B52" s="142"/>
      <c r="C52" s="142"/>
      <c r="D52" s="37" t="s">
        <v>20</v>
      </c>
      <c r="E52" s="41">
        <f>SUM(E53)</f>
        <v>0</v>
      </c>
      <c r="F52" s="22">
        <f>SUM(F53)</f>
        <v>228</v>
      </c>
      <c r="G52" s="22"/>
      <c r="H52" s="22"/>
      <c r="I52" s="22"/>
    </row>
    <row r="53" spans="1:9" x14ac:dyDescent="0.25">
      <c r="A53" s="143">
        <v>32</v>
      </c>
      <c r="B53" s="143"/>
      <c r="C53" s="143"/>
      <c r="D53" s="37" t="s">
        <v>34</v>
      </c>
      <c r="E53" s="41">
        <v>0</v>
      </c>
      <c r="F53" s="22">
        <v>228</v>
      </c>
      <c r="G53" s="22"/>
      <c r="H53" s="22"/>
      <c r="I53" s="22"/>
    </row>
    <row r="54" spans="1:9" ht="30" customHeight="1" x14ac:dyDescent="0.25">
      <c r="A54" s="145" t="s">
        <v>108</v>
      </c>
      <c r="B54" s="145"/>
      <c r="C54" s="145"/>
      <c r="D54" s="34" t="s">
        <v>109</v>
      </c>
      <c r="E54" s="44">
        <f t="shared" ref="E54:F56" si="22">SUM(E55)</f>
        <v>336.83</v>
      </c>
      <c r="F54" s="21">
        <f t="shared" si="22"/>
        <v>370</v>
      </c>
      <c r="G54" s="21">
        <f t="shared" ref="G54:I54" si="23">SUM(G55)</f>
        <v>400</v>
      </c>
      <c r="H54" s="21">
        <f t="shared" si="23"/>
        <v>400</v>
      </c>
      <c r="I54" s="21">
        <f t="shared" si="23"/>
        <v>400</v>
      </c>
    </row>
    <row r="55" spans="1:9" ht="15" customHeight="1" x14ac:dyDescent="0.25">
      <c r="A55" s="141" t="s">
        <v>63</v>
      </c>
      <c r="B55" s="141"/>
      <c r="C55" s="141"/>
      <c r="D55" s="35" t="s">
        <v>64</v>
      </c>
      <c r="E55" s="43">
        <f t="shared" si="22"/>
        <v>336.83</v>
      </c>
      <c r="F55" s="23">
        <f t="shared" si="22"/>
        <v>370</v>
      </c>
      <c r="G55" s="23">
        <f t="shared" ref="G55:I55" si="24">SUM(G56)</f>
        <v>400</v>
      </c>
      <c r="H55" s="23">
        <f t="shared" si="24"/>
        <v>400</v>
      </c>
      <c r="I55" s="23">
        <f t="shared" si="24"/>
        <v>400</v>
      </c>
    </row>
    <row r="56" spans="1:9" x14ac:dyDescent="0.25">
      <c r="A56" s="142">
        <v>3</v>
      </c>
      <c r="B56" s="142"/>
      <c r="C56" s="142"/>
      <c r="D56" s="37" t="s">
        <v>20</v>
      </c>
      <c r="E56" s="41">
        <f t="shared" si="22"/>
        <v>336.83</v>
      </c>
      <c r="F56" s="22">
        <f t="shared" si="22"/>
        <v>370</v>
      </c>
      <c r="G56" s="22">
        <f t="shared" ref="G56:I56" si="25">SUM(G57)</f>
        <v>400</v>
      </c>
      <c r="H56" s="22">
        <f t="shared" si="25"/>
        <v>400</v>
      </c>
      <c r="I56" s="22">
        <f t="shared" si="25"/>
        <v>400</v>
      </c>
    </row>
    <row r="57" spans="1:9" x14ac:dyDescent="0.25">
      <c r="A57" s="143">
        <v>38</v>
      </c>
      <c r="B57" s="143"/>
      <c r="C57" s="143"/>
      <c r="D57" s="37" t="s">
        <v>110</v>
      </c>
      <c r="E57" s="41">
        <v>336.83</v>
      </c>
      <c r="F57" s="22">
        <v>370</v>
      </c>
      <c r="G57" s="22">
        <v>400</v>
      </c>
      <c r="H57" s="22">
        <v>400</v>
      </c>
      <c r="I57" s="22">
        <v>400</v>
      </c>
    </row>
    <row r="58" spans="1:9" ht="25.5" customHeight="1" x14ac:dyDescent="0.25">
      <c r="A58" s="145" t="s">
        <v>111</v>
      </c>
      <c r="B58" s="145"/>
      <c r="C58" s="145"/>
      <c r="D58" s="34" t="s">
        <v>69</v>
      </c>
      <c r="E58" s="21">
        <f>SUM(E59)</f>
        <v>825139.29999999993</v>
      </c>
      <c r="F58" s="21">
        <f t="shared" ref="F58:I58" si="26">SUM(F59)</f>
        <v>983000</v>
      </c>
      <c r="G58" s="21">
        <f t="shared" si="26"/>
        <v>900000</v>
      </c>
      <c r="H58" s="21">
        <f t="shared" si="26"/>
        <v>900000</v>
      </c>
      <c r="I58" s="21">
        <f t="shared" si="26"/>
        <v>900000</v>
      </c>
    </row>
    <row r="59" spans="1:9" ht="15" customHeight="1" x14ac:dyDescent="0.25">
      <c r="A59" s="141" t="s">
        <v>70</v>
      </c>
      <c r="B59" s="141"/>
      <c r="C59" s="141"/>
      <c r="D59" s="35" t="s">
        <v>71</v>
      </c>
      <c r="E59" s="36">
        <f t="shared" ref="E59" si="27">SUM(E60)</f>
        <v>825139.29999999993</v>
      </c>
      <c r="F59" s="23">
        <f>SUM(F60)</f>
        <v>983000</v>
      </c>
      <c r="G59" s="23">
        <f t="shared" ref="G59:I59" si="28">SUM(G60)</f>
        <v>900000</v>
      </c>
      <c r="H59" s="23">
        <f t="shared" si="28"/>
        <v>900000</v>
      </c>
      <c r="I59" s="23">
        <f t="shared" si="28"/>
        <v>900000</v>
      </c>
    </row>
    <row r="60" spans="1:9" x14ac:dyDescent="0.25">
      <c r="A60" s="142">
        <v>3</v>
      </c>
      <c r="B60" s="142"/>
      <c r="C60" s="142"/>
      <c r="D60" s="37" t="s">
        <v>20</v>
      </c>
      <c r="E60" s="22">
        <f>SUM(E61:E62)</f>
        <v>825139.29999999993</v>
      </c>
      <c r="F60" s="22">
        <f>SUM(F61:F62)</f>
        <v>983000</v>
      </c>
      <c r="G60" s="22">
        <f>SUM(G61:G62)</f>
        <v>900000</v>
      </c>
      <c r="H60" s="22">
        <f>SUM(H61:H62)</f>
        <v>900000</v>
      </c>
      <c r="I60" s="22">
        <f>SUM(I61:I62)</f>
        <v>900000</v>
      </c>
    </row>
    <row r="61" spans="1:9" x14ac:dyDescent="0.25">
      <c r="A61" s="143">
        <v>31</v>
      </c>
      <c r="B61" s="143"/>
      <c r="C61" s="143"/>
      <c r="D61" s="37" t="s">
        <v>21</v>
      </c>
      <c r="E61" s="39">
        <v>801683.07</v>
      </c>
      <c r="F61" s="22">
        <v>957500</v>
      </c>
      <c r="G61" s="22">
        <v>872500</v>
      </c>
      <c r="H61" s="22">
        <v>872500</v>
      </c>
      <c r="I61" s="22">
        <v>872500</v>
      </c>
    </row>
    <row r="62" spans="1:9" x14ac:dyDescent="0.25">
      <c r="A62" s="143">
        <v>32</v>
      </c>
      <c r="B62" s="143"/>
      <c r="C62" s="143"/>
      <c r="D62" s="37" t="s">
        <v>34</v>
      </c>
      <c r="E62" s="39">
        <v>23456.23</v>
      </c>
      <c r="F62" s="22">
        <v>25500</v>
      </c>
      <c r="G62" s="22">
        <v>27500</v>
      </c>
      <c r="H62" s="22">
        <v>27500</v>
      </c>
      <c r="I62" s="22">
        <v>27500</v>
      </c>
    </row>
    <row r="63" spans="1:9" x14ac:dyDescent="0.25">
      <c r="A63" s="145" t="s">
        <v>119</v>
      </c>
      <c r="B63" s="145"/>
      <c r="C63" s="145"/>
      <c r="D63" s="34" t="s">
        <v>67</v>
      </c>
      <c r="E63" s="42">
        <f t="shared" ref="E63:I65" si="29">SUM(E64)</f>
        <v>38092.61</v>
      </c>
      <c r="F63" s="21">
        <f t="shared" si="29"/>
        <v>40000</v>
      </c>
      <c r="G63" s="21">
        <f t="shared" si="29"/>
        <v>40000</v>
      </c>
      <c r="H63" s="21">
        <f t="shared" si="29"/>
        <v>40000</v>
      </c>
      <c r="I63" s="21">
        <f t="shared" si="29"/>
        <v>40000</v>
      </c>
    </row>
    <row r="64" spans="1:9" x14ac:dyDescent="0.25">
      <c r="A64" s="141" t="s">
        <v>63</v>
      </c>
      <c r="B64" s="141"/>
      <c r="C64" s="141"/>
      <c r="D64" s="35" t="s">
        <v>64</v>
      </c>
      <c r="E64" s="40">
        <f t="shared" si="29"/>
        <v>38092.61</v>
      </c>
      <c r="F64" s="23">
        <f t="shared" si="29"/>
        <v>40000</v>
      </c>
      <c r="G64" s="23">
        <f t="shared" si="29"/>
        <v>40000</v>
      </c>
      <c r="H64" s="23">
        <f t="shared" si="29"/>
        <v>40000</v>
      </c>
      <c r="I64" s="23">
        <f t="shared" si="29"/>
        <v>40000</v>
      </c>
    </row>
    <row r="65" spans="1:9" x14ac:dyDescent="0.25">
      <c r="A65" s="142">
        <v>3</v>
      </c>
      <c r="B65" s="142"/>
      <c r="C65" s="142"/>
      <c r="D65" s="37" t="s">
        <v>20</v>
      </c>
      <c r="E65" s="39">
        <f t="shared" si="29"/>
        <v>38092.61</v>
      </c>
      <c r="F65" s="22">
        <f t="shared" si="29"/>
        <v>40000</v>
      </c>
      <c r="G65" s="22">
        <f t="shared" si="29"/>
        <v>40000</v>
      </c>
      <c r="H65" s="22">
        <f t="shared" si="29"/>
        <v>40000</v>
      </c>
      <c r="I65" s="22">
        <f t="shared" si="29"/>
        <v>40000</v>
      </c>
    </row>
    <row r="66" spans="1:9" x14ac:dyDescent="0.25">
      <c r="A66" s="143">
        <v>32</v>
      </c>
      <c r="B66" s="143"/>
      <c r="C66" s="143"/>
      <c r="D66" s="37" t="s">
        <v>34</v>
      </c>
      <c r="E66" s="39">
        <v>38092.61</v>
      </c>
      <c r="F66" s="22">
        <v>40000</v>
      </c>
      <c r="G66" s="22">
        <v>40000</v>
      </c>
      <c r="H66" s="22">
        <v>40000</v>
      </c>
      <c r="I66" s="22">
        <v>40000</v>
      </c>
    </row>
    <row r="67" spans="1:9" ht="25.5" customHeight="1" x14ac:dyDescent="0.25">
      <c r="A67" s="145" t="s">
        <v>112</v>
      </c>
      <c r="B67" s="145"/>
      <c r="C67" s="145"/>
      <c r="D67" s="34" t="s">
        <v>50</v>
      </c>
      <c r="E67" s="25">
        <f>SUM(E71+E74+E77+E80+E68)</f>
        <v>48421.22</v>
      </c>
      <c r="F67" s="21">
        <f>SUM(F71+F74+F77+F80+F68)</f>
        <v>11620</v>
      </c>
      <c r="G67" s="21">
        <f>SUM(G68+G71+G74+G77)</f>
        <v>5200</v>
      </c>
      <c r="H67" s="21">
        <f t="shared" ref="H67:I67" si="30">SUM(H68+H71+H74+H77)</f>
        <v>8200</v>
      </c>
      <c r="I67" s="21">
        <f t="shared" si="30"/>
        <v>8200</v>
      </c>
    </row>
    <row r="68" spans="1:9" ht="25.5" customHeight="1" x14ac:dyDescent="0.25">
      <c r="A68" s="141" t="s">
        <v>102</v>
      </c>
      <c r="B68" s="141"/>
      <c r="C68" s="141"/>
      <c r="D68" s="35" t="s">
        <v>103</v>
      </c>
      <c r="E68" s="45">
        <f>SUM(E69)</f>
        <v>0</v>
      </c>
      <c r="F68" s="23">
        <f>SUM(F69)</f>
        <v>200</v>
      </c>
      <c r="G68" s="23">
        <f t="shared" ref="G68:I68" si="31">SUM(G69)</f>
        <v>200</v>
      </c>
      <c r="H68" s="23">
        <f t="shared" si="31"/>
        <v>200</v>
      </c>
      <c r="I68" s="23">
        <f t="shared" si="31"/>
        <v>200</v>
      </c>
    </row>
    <row r="69" spans="1:9" ht="18" customHeight="1" x14ac:dyDescent="0.25">
      <c r="A69" s="143">
        <v>4</v>
      </c>
      <c r="B69" s="143"/>
      <c r="C69" s="143"/>
      <c r="D69" s="37" t="s">
        <v>22</v>
      </c>
      <c r="E69" s="39">
        <f>SUM(E70)</f>
        <v>0</v>
      </c>
      <c r="F69" s="22">
        <f>SUM(F70)</f>
        <v>200</v>
      </c>
      <c r="G69" s="22">
        <f t="shared" ref="G69:I69" si="32">SUM(G70)</f>
        <v>200</v>
      </c>
      <c r="H69" s="22">
        <f t="shared" si="32"/>
        <v>200</v>
      </c>
      <c r="I69" s="22">
        <f t="shared" si="32"/>
        <v>200</v>
      </c>
    </row>
    <row r="70" spans="1:9" ht="21" customHeight="1" x14ac:dyDescent="0.25">
      <c r="A70" s="143">
        <v>42</v>
      </c>
      <c r="B70" s="143"/>
      <c r="C70" s="143"/>
      <c r="D70" s="37" t="s">
        <v>44</v>
      </c>
      <c r="E70" s="39">
        <v>0</v>
      </c>
      <c r="F70" s="22">
        <v>200</v>
      </c>
      <c r="G70" s="22">
        <v>200</v>
      </c>
      <c r="H70" s="22">
        <v>200</v>
      </c>
      <c r="I70" s="22">
        <v>200</v>
      </c>
    </row>
    <row r="71" spans="1:9" ht="15" customHeight="1" x14ac:dyDescent="0.25">
      <c r="A71" s="141" t="s">
        <v>48</v>
      </c>
      <c r="B71" s="141"/>
      <c r="C71" s="141"/>
      <c r="D71" s="35" t="s">
        <v>49</v>
      </c>
      <c r="E71" s="40">
        <f>SUM(E72)</f>
        <v>47759.25</v>
      </c>
      <c r="F71" s="23">
        <f>SUM(F72)</f>
        <v>9100</v>
      </c>
      <c r="G71" s="23">
        <f t="shared" ref="G71:I71" si="33">SUM(G72)</f>
        <v>3000</v>
      </c>
      <c r="H71" s="23">
        <f t="shared" si="33"/>
        <v>6000</v>
      </c>
      <c r="I71" s="23">
        <f t="shared" si="33"/>
        <v>6000</v>
      </c>
    </row>
    <row r="72" spans="1:9" x14ac:dyDescent="0.25">
      <c r="A72" s="142">
        <v>4</v>
      </c>
      <c r="B72" s="142"/>
      <c r="C72" s="142"/>
      <c r="D72" s="37" t="s">
        <v>22</v>
      </c>
      <c r="E72" s="39">
        <f>SUM(E73)</f>
        <v>47759.25</v>
      </c>
      <c r="F72" s="22">
        <f>SUM(F73)</f>
        <v>9100</v>
      </c>
      <c r="G72" s="22">
        <f t="shared" ref="G72:I72" si="34">SUM(G73)</f>
        <v>3000</v>
      </c>
      <c r="H72" s="22">
        <f t="shared" si="34"/>
        <v>6000</v>
      </c>
      <c r="I72" s="22">
        <f t="shared" si="34"/>
        <v>6000</v>
      </c>
    </row>
    <row r="73" spans="1:9" ht="25.5" x14ac:dyDescent="0.25">
      <c r="A73" s="142">
        <v>42</v>
      </c>
      <c r="B73" s="142"/>
      <c r="C73" s="142"/>
      <c r="D73" s="37" t="s">
        <v>44</v>
      </c>
      <c r="E73" s="39">
        <v>47759.25</v>
      </c>
      <c r="F73" s="22">
        <v>9100</v>
      </c>
      <c r="G73" s="22">
        <v>3000</v>
      </c>
      <c r="H73" s="22">
        <v>6000</v>
      </c>
      <c r="I73" s="22">
        <v>6000</v>
      </c>
    </row>
    <row r="74" spans="1:9" ht="15" customHeight="1" x14ac:dyDescent="0.25">
      <c r="A74" s="141" t="s">
        <v>63</v>
      </c>
      <c r="B74" s="141"/>
      <c r="C74" s="141"/>
      <c r="D74" s="35" t="s">
        <v>113</v>
      </c>
      <c r="E74" s="40">
        <f>SUM(E75)</f>
        <v>421.97</v>
      </c>
      <c r="F74" s="23">
        <f>SUM(F75)</f>
        <v>1600</v>
      </c>
      <c r="G74" s="23">
        <f t="shared" ref="G74:I74" si="35">SUM(G75)</f>
        <v>1600</v>
      </c>
      <c r="H74" s="23">
        <f t="shared" si="35"/>
        <v>1600</v>
      </c>
      <c r="I74" s="23">
        <f t="shared" si="35"/>
        <v>1600</v>
      </c>
    </row>
    <row r="75" spans="1:9" x14ac:dyDescent="0.25">
      <c r="A75" s="142">
        <v>4</v>
      </c>
      <c r="B75" s="142"/>
      <c r="C75" s="142"/>
      <c r="D75" s="37" t="s">
        <v>22</v>
      </c>
      <c r="E75" s="39">
        <f>SUM(E76)</f>
        <v>421.97</v>
      </c>
      <c r="F75" s="22">
        <f>SUM(F76)</f>
        <v>1600</v>
      </c>
      <c r="G75" s="22">
        <f t="shared" ref="G75:I75" si="36">SUM(G76)</f>
        <v>1600</v>
      </c>
      <c r="H75" s="22">
        <f t="shared" si="36"/>
        <v>1600</v>
      </c>
      <c r="I75" s="22">
        <f t="shared" si="36"/>
        <v>1600</v>
      </c>
    </row>
    <row r="76" spans="1:9" ht="25.5" x14ac:dyDescent="0.25">
      <c r="A76" s="142">
        <v>42</v>
      </c>
      <c r="B76" s="142"/>
      <c r="C76" s="142"/>
      <c r="D76" s="37" t="s">
        <v>44</v>
      </c>
      <c r="E76" s="39">
        <v>421.97</v>
      </c>
      <c r="F76" s="22">
        <v>1600</v>
      </c>
      <c r="G76" s="22">
        <v>1600</v>
      </c>
      <c r="H76" s="22">
        <v>1600</v>
      </c>
      <c r="I76" s="22">
        <v>1600</v>
      </c>
    </row>
    <row r="77" spans="1:9" ht="15" customHeight="1" x14ac:dyDescent="0.25">
      <c r="A77" s="141" t="s">
        <v>65</v>
      </c>
      <c r="B77" s="141"/>
      <c r="C77" s="141"/>
      <c r="D77" s="35" t="s">
        <v>66</v>
      </c>
      <c r="E77" s="40">
        <f>SUM(E78)</f>
        <v>240</v>
      </c>
      <c r="F77" s="23">
        <f>SUM(F78)</f>
        <v>600</v>
      </c>
      <c r="G77" s="23">
        <f t="shared" ref="G77:I77" si="37">SUM(G78)</f>
        <v>400</v>
      </c>
      <c r="H77" s="23">
        <f t="shared" si="37"/>
        <v>400</v>
      </c>
      <c r="I77" s="23">
        <f t="shared" si="37"/>
        <v>400</v>
      </c>
    </row>
    <row r="78" spans="1:9" x14ac:dyDescent="0.25">
      <c r="A78" s="142">
        <v>4</v>
      </c>
      <c r="B78" s="142"/>
      <c r="C78" s="142"/>
      <c r="D78" s="37" t="s">
        <v>22</v>
      </c>
      <c r="E78" s="39">
        <f>SUM(E79)</f>
        <v>240</v>
      </c>
      <c r="F78" s="22">
        <f>SUM(F79)</f>
        <v>600</v>
      </c>
      <c r="G78" s="22">
        <f t="shared" ref="G78:I78" si="38">SUM(G79)</f>
        <v>400</v>
      </c>
      <c r="H78" s="22">
        <f t="shared" si="38"/>
        <v>400</v>
      </c>
      <c r="I78" s="22">
        <f t="shared" si="38"/>
        <v>400</v>
      </c>
    </row>
    <row r="79" spans="1:9" x14ac:dyDescent="0.25">
      <c r="A79" s="142">
        <v>42</v>
      </c>
      <c r="B79" s="142"/>
      <c r="C79" s="142"/>
      <c r="D79" s="37" t="s">
        <v>128</v>
      </c>
      <c r="E79" s="39">
        <v>240</v>
      </c>
      <c r="F79" s="22">
        <v>600</v>
      </c>
      <c r="G79" s="22">
        <v>400</v>
      </c>
      <c r="H79" s="22">
        <v>400</v>
      </c>
      <c r="I79" s="22">
        <v>400</v>
      </c>
    </row>
    <row r="80" spans="1:9" ht="15" customHeight="1" x14ac:dyDescent="0.25">
      <c r="A80" s="141" t="s">
        <v>156</v>
      </c>
      <c r="B80" s="141"/>
      <c r="C80" s="141"/>
      <c r="D80" s="35" t="s">
        <v>157</v>
      </c>
      <c r="E80" s="83"/>
      <c r="F80" s="23">
        <f>SUM(F81)</f>
        <v>120</v>
      </c>
      <c r="G80" s="22"/>
      <c r="H80" s="22"/>
      <c r="I80" s="22"/>
    </row>
    <row r="81" spans="1:9" x14ac:dyDescent="0.25">
      <c r="A81" s="142">
        <v>4</v>
      </c>
      <c r="B81" s="142"/>
      <c r="C81" s="142"/>
      <c r="D81" s="37" t="s">
        <v>22</v>
      </c>
      <c r="E81" s="82"/>
      <c r="F81" s="22">
        <f>SUM(F82)</f>
        <v>120</v>
      </c>
      <c r="G81" s="22"/>
      <c r="H81" s="22"/>
      <c r="I81" s="22"/>
    </row>
    <row r="82" spans="1:9" ht="25.5" x14ac:dyDescent="0.25">
      <c r="A82" s="142">
        <v>42</v>
      </c>
      <c r="B82" s="142"/>
      <c r="C82" s="142"/>
      <c r="D82" s="37" t="s">
        <v>114</v>
      </c>
      <c r="E82" s="82"/>
      <c r="F82" s="22">
        <v>120</v>
      </c>
      <c r="G82" s="22"/>
      <c r="H82" s="22"/>
      <c r="I82" s="22"/>
    </row>
    <row r="83" spans="1:9" ht="25.5" customHeight="1" x14ac:dyDescent="0.25">
      <c r="A83" s="145" t="s">
        <v>115</v>
      </c>
      <c r="B83" s="145"/>
      <c r="C83" s="145"/>
      <c r="D83" s="34" t="s">
        <v>116</v>
      </c>
      <c r="E83" s="25">
        <f>SUM(E84+E87)</f>
        <v>19223.449999999997</v>
      </c>
      <c r="F83" s="25">
        <f>SUM(F84+F87)</f>
        <v>21500</v>
      </c>
      <c r="G83" s="21">
        <f t="shared" ref="G83:I83" si="39">SUM(G84+G87)</f>
        <v>28000</v>
      </c>
      <c r="H83" s="21">
        <f t="shared" si="39"/>
        <v>28000</v>
      </c>
      <c r="I83" s="21">
        <f t="shared" si="39"/>
        <v>28000</v>
      </c>
    </row>
    <row r="84" spans="1:9" ht="15" customHeight="1" x14ac:dyDescent="0.25">
      <c r="A84" s="141" t="s">
        <v>51</v>
      </c>
      <c r="B84" s="141"/>
      <c r="C84" s="141"/>
      <c r="D84" s="35" t="s">
        <v>52</v>
      </c>
      <c r="E84" s="36">
        <f>SUM(E85)</f>
        <v>9668.23</v>
      </c>
      <c r="F84" s="23">
        <f>SUM(F85)</f>
        <v>10500</v>
      </c>
      <c r="G84" s="23">
        <f t="shared" ref="G84:I84" si="40">SUM(G85)</f>
        <v>10000</v>
      </c>
      <c r="H84" s="23">
        <f t="shared" si="40"/>
        <v>10000</v>
      </c>
      <c r="I84" s="23">
        <f t="shared" si="40"/>
        <v>10000</v>
      </c>
    </row>
    <row r="85" spans="1:9" x14ac:dyDescent="0.25">
      <c r="A85" s="142">
        <v>3</v>
      </c>
      <c r="B85" s="142"/>
      <c r="C85" s="142"/>
      <c r="D85" s="37" t="s">
        <v>20</v>
      </c>
      <c r="E85" s="38">
        <f>SUM(E86)</f>
        <v>9668.23</v>
      </c>
      <c r="F85" s="22">
        <f>SUM(F86)</f>
        <v>10500</v>
      </c>
      <c r="G85" s="22">
        <f t="shared" ref="G85:I85" si="41">SUM(G86)</f>
        <v>10000</v>
      </c>
      <c r="H85" s="22">
        <f t="shared" si="41"/>
        <v>10000</v>
      </c>
      <c r="I85" s="22">
        <f t="shared" si="41"/>
        <v>10000</v>
      </c>
    </row>
    <row r="86" spans="1:9" ht="25.5" x14ac:dyDescent="0.25">
      <c r="A86" s="143">
        <v>37</v>
      </c>
      <c r="B86" s="143"/>
      <c r="C86" s="143"/>
      <c r="D86" s="37" t="s">
        <v>54</v>
      </c>
      <c r="E86" s="39">
        <v>9668.23</v>
      </c>
      <c r="F86" s="22">
        <v>10500</v>
      </c>
      <c r="G86" s="22">
        <v>10000</v>
      </c>
      <c r="H86" s="22">
        <v>10000</v>
      </c>
      <c r="I86" s="22">
        <v>10000</v>
      </c>
    </row>
    <row r="87" spans="1:9" ht="15" customHeight="1" x14ac:dyDescent="0.25">
      <c r="A87" s="141" t="s">
        <v>63</v>
      </c>
      <c r="B87" s="141"/>
      <c r="C87" s="141"/>
      <c r="D87" s="35" t="s">
        <v>113</v>
      </c>
      <c r="E87" s="40">
        <f>SUM(E88)</f>
        <v>9555.2199999999993</v>
      </c>
      <c r="F87" s="23">
        <f>SUM(F88)</f>
        <v>11000</v>
      </c>
      <c r="G87" s="23">
        <f t="shared" ref="G87:I87" si="42">SUM(G88)</f>
        <v>18000</v>
      </c>
      <c r="H87" s="23">
        <f t="shared" si="42"/>
        <v>18000</v>
      </c>
      <c r="I87" s="23">
        <f t="shared" si="42"/>
        <v>18000</v>
      </c>
    </row>
    <row r="88" spans="1:9" x14ac:dyDescent="0.25">
      <c r="A88" s="142">
        <v>4</v>
      </c>
      <c r="B88" s="142"/>
      <c r="C88" s="142"/>
      <c r="D88" s="37" t="s">
        <v>22</v>
      </c>
      <c r="E88" s="41">
        <f>SUM(E89)</f>
        <v>9555.2199999999993</v>
      </c>
      <c r="F88" s="22">
        <f>SUM(F89)</f>
        <v>11000</v>
      </c>
      <c r="G88" s="22">
        <f t="shared" ref="G88:I88" si="43">SUM(G89)</f>
        <v>18000</v>
      </c>
      <c r="H88" s="22">
        <f t="shared" si="43"/>
        <v>18000</v>
      </c>
      <c r="I88" s="22">
        <f t="shared" si="43"/>
        <v>18000</v>
      </c>
    </row>
    <row r="89" spans="1:9" ht="25.5" x14ac:dyDescent="0.25">
      <c r="A89" s="143">
        <v>42</v>
      </c>
      <c r="B89" s="143"/>
      <c r="C89" s="143"/>
      <c r="D89" s="37" t="s">
        <v>114</v>
      </c>
      <c r="E89" s="41">
        <v>9555.2199999999993</v>
      </c>
      <c r="F89" s="22">
        <v>11000</v>
      </c>
      <c r="G89" s="22">
        <v>18000</v>
      </c>
      <c r="H89" s="22">
        <v>18000</v>
      </c>
      <c r="I89" s="22">
        <v>18000</v>
      </c>
    </row>
    <row r="90" spans="1:9" x14ac:dyDescent="0.25">
      <c r="A90" s="145" t="s">
        <v>139</v>
      </c>
      <c r="B90" s="145"/>
      <c r="C90" s="145"/>
      <c r="D90" s="34" t="s">
        <v>140</v>
      </c>
      <c r="E90" s="84"/>
      <c r="F90" s="21">
        <f>SUM(F95)</f>
        <v>2440</v>
      </c>
      <c r="G90" s="21">
        <f>SUM(G91)</f>
        <v>3200</v>
      </c>
      <c r="H90" s="21">
        <f t="shared" ref="H90:I90" si="44">SUM(H91)</f>
        <v>3200</v>
      </c>
      <c r="I90" s="21">
        <f t="shared" si="44"/>
        <v>3200</v>
      </c>
    </row>
    <row r="91" spans="1:9" ht="15" customHeight="1" x14ac:dyDescent="0.25">
      <c r="A91" s="141" t="s">
        <v>137</v>
      </c>
      <c r="B91" s="141"/>
      <c r="C91" s="141"/>
      <c r="D91" s="35" t="s">
        <v>138</v>
      </c>
      <c r="E91" s="84"/>
      <c r="F91" s="22"/>
      <c r="G91" s="23">
        <f>SUM(G92)</f>
        <v>3200</v>
      </c>
      <c r="H91" s="23">
        <f t="shared" ref="H91:I91" si="45">SUM(H92)</f>
        <v>3200</v>
      </c>
      <c r="I91" s="23">
        <f t="shared" si="45"/>
        <v>3200</v>
      </c>
    </row>
    <row r="92" spans="1:9" x14ac:dyDescent="0.25">
      <c r="A92" s="142">
        <v>3</v>
      </c>
      <c r="B92" s="142"/>
      <c r="C92" s="142"/>
      <c r="D92" s="78" t="s">
        <v>20</v>
      </c>
      <c r="E92" s="84"/>
      <c r="F92" s="22"/>
      <c r="G92" s="22">
        <f>SUM(G93:G94)</f>
        <v>3200</v>
      </c>
      <c r="H92" s="22">
        <f t="shared" ref="H92:I92" si="46">SUM(H93:H94)</f>
        <v>3200</v>
      </c>
      <c r="I92" s="22">
        <f t="shared" si="46"/>
        <v>3200</v>
      </c>
    </row>
    <row r="93" spans="1:9" x14ac:dyDescent="0.25">
      <c r="A93" s="143">
        <v>31</v>
      </c>
      <c r="B93" s="143"/>
      <c r="C93" s="143"/>
      <c r="D93" s="78" t="s">
        <v>21</v>
      </c>
      <c r="E93" s="84"/>
      <c r="F93" s="22"/>
      <c r="G93" s="22">
        <v>1000</v>
      </c>
      <c r="H93" s="22">
        <v>1000</v>
      </c>
      <c r="I93" s="22">
        <v>1000</v>
      </c>
    </row>
    <row r="94" spans="1:9" x14ac:dyDescent="0.25">
      <c r="A94" s="143">
        <v>32</v>
      </c>
      <c r="B94" s="143"/>
      <c r="C94" s="143"/>
      <c r="D94" s="78" t="s">
        <v>34</v>
      </c>
      <c r="E94" s="84"/>
      <c r="F94" s="22"/>
      <c r="G94" s="22">
        <v>2200</v>
      </c>
      <c r="H94" s="22">
        <v>2200</v>
      </c>
      <c r="I94" s="22">
        <v>2200</v>
      </c>
    </row>
    <row r="95" spans="1:9" ht="25.5" customHeight="1" x14ac:dyDescent="0.25">
      <c r="A95" s="141" t="s">
        <v>59</v>
      </c>
      <c r="B95" s="141"/>
      <c r="C95" s="141"/>
      <c r="D95" s="35" t="s">
        <v>60</v>
      </c>
      <c r="E95" s="84"/>
      <c r="F95" s="22">
        <f>SUM(F96+F98)</f>
        <v>2440</v>
      </c>
      <c r="G95" s="22"/>
      <c r="H95" s="22"/>
      <c r="I95" s="22"/>
    </row>
    <row r="96" spans="1:9" ht="16.5" customHeight="1" x14ac:dyDescent="0.25">
      <c r="A96" s="142">
        <v>3</v>
      </c>
      <c r="B96" s="142"/>
      <c r="C96" s="142"/>
      <c r="D96" s="78" t="s">
        <v>20</v>
      </c>
      <c r="E96" s="84"/>
      <c r="F96" s="22">
        <f>SUM(F97)</f>
        <v>1000</v>
      </c>
      <c r="G96" s="22"/>
      <c r="H96" s="22"/>
      <c r="I96" s="22"/>
    </row>
    <row r="97" spans="1:9" ht="17.25" customHeight="1" x14ac:dyDescent="0.25">
      <c r="A97" s="143">
        <v>31</v>
      </c>
      <c r="B97" s="143"/>
      <c r="C97" s="143"/>
      <c r="D97" s="78" t="s">
        <v>21</v>
      </c>
      <c r="E97" s="84"/>
      <c r="F97" s="22">
        <v>1000</v>
      </c>
      <c r="G97" s="22"/>
      <c r="H97" s="22"/>
      <c r="I97" s="22"/>
    </row>
    <row r="98" spans="1:9" x14ac:dyDescent="0.25">
      <c r="A98" s="142">
        <v>4</v>
      </c>
      <c r="B98" s="142"/>
      <c r="C98" s="142"/>
      <c r="D98" s="78" t="s">
        <v>22</v>
      </c>
      <c r="E98" s="84"/>
      <c r="F98" s="22">
        <f>SUM(F99)</f>
        <v>1440</v>
      </c>
      <c r="G98" s="22"/>
      <c r="H98" s="22"/>
      <c r="I98" s="22"/>
    </row>
    <row r="99" spans="1:9" ht="25.5" x14ac:dyDescent="0.25">
      <c r="A99" s="143">
        <v>42</v>
      </c>
      <c r="B99" s="143"/>
      <c r="C99" s="143"/>
      <c r="D99" s="78" t="s">
        <v>114</v>
      </c>
      <c r="E99" s="84"/>
      <c r="F99" s="22">
        <v>1440</v>
      </c>
      <c r="G99" s="22"/>
      <c r="H99" s="22"/>
      <c r="I99" s="22"/>
    </row>
    <row r="100" spans="1:9" ht="15" customHeight="1" x14ac:dyDescent="0.25">
      <c r="A100" s="145" t="s">
        <v>117</v>
      </c>
      <c r="B100" s="145"/>
      <c r="C100" s="145"/>
      <c r="D100" s="34" t="s">
        <v>118</v>
      </c>
      <c r="E100" s="42">
        <f>SUM(E101+E105+E108)</f>
        <v>6761.7000000000007</v>
      </c>
      <c r="F100" s="79"/>
      <c r="G100" s="21"/>
      <c r="H100" s="21"/>
      <c r="I100" s="21"/>
    </row>
    <row r="101" spans="1:9" ht="15" customHeight="1" x14ac:dyDescent="0.25">
      <c r="A101" s="141" t="s">
        <v>51</v>
      </c>
      <c r="B101" s="141"/>
      <c r="C101" s="141"/>
      <c r="D101" s="35" t="s">
        <v>52</v>
      </c>
      <c r="E101" s="40">
        <f>SUM(E102)</f>
        <v>1191.4100000000001</v>
      </c>
      <c r="F101" s="80"/>
      <c r="G101" s="23"/>
      <c r="H101" s="23"/>
      <c r="I101" s="23"/>
    </row>
    <row r="102" spans="1:9" x14ac:dyDescent="0.25">
      <c r="A102" s="142">
        <v>3</v>
      </c>
      <c r="B102" s="142"/>
      <c r="C102" s="142"/>
      <c r="D102" s="37" t="s">
        <v>20</v>
      </c>
      <c r="E102" s="39">
        <f>SUM(E103)</f>
        <v>1191.4100000000001</v>
      </c>
      <c r="F102" s="81"/>
      <c r="G102" s="22"/>
      <c r="H102" s="22"/>
      <c r="I102" s="22"/>
    </row>
    <row r="103" spans="1:9" x14ac:dyDescent="0.25">
      <c r="A103" s="143">
        <v>31</v>
      </c>
      <c r="B103" s="143"/>
      <c r="C103" s="143"/>
      <c r="D103" s="37" t="s">
        <v>21</v>
      </c>
      <c r="E103" s="39">
        <v>1191.4100000000001</v>
      </c>
      <c r="F103" s="81"/>
      <c r="G103" s="22"/>
      <c r="H103" s="22"/>
      <c r="I103" s="22"/>
    </row>
    <row r="104" spans="1:9" x14ac:dyDescent="0.25">
      <c r="A104" s="143">
        <v>32</v>
      </c>
      <c r="B104" s="143"/>
      <c r="C104" s="143"/>
      <c r="D104" s="37" t="s">
        <v>34</v>
      </c>
      <c r="E104" s="39">
        <v>0</v>
      </c>
      <c r="F104" s="81"/>
      <c r="G104" s="22"/>
      <c r="H104" s="22"/>
      <c r="I104" s="22"/>
    </row>
    <row r="105" spans="1:9" ht="15" customHeight="1" x14ac:dyDescent="0.25">
      <c r="A105" s="141" t="s">
        <v>55</v>
      </c>
      <c r="B105" s="141"/>
      <c r="C105" s="141"/>
      <c r="D105" s="35" t="s">
        <v>56</v>
      </c>
      <c r="E105" s="40">
        <f>SUM(E106)</f>
        <v>1753.31</v>
      </c>
      <c r="F105" s="80"/>
      <c r="G105" s="23"/>
      <c r="H105" s="23"/>
      <c r="I105" s="23"/>
    </row>
    <row r="106" spans="1:9" x14ac:dyDescent="0.25">
      <c r="A106" s="142">
        <v>3</v>
      </c>
      <c r="B106" s="142"/>
      <c r="C106" s="142"/>
      <c r="D106" s="37" t="s">
        <v>20</v>
      </c>
      <c r="E106" s="39">
        <f>SUM(E107)</f>
        <v>1753.31</v>
      </c>
      <c r="F106" s="81"/>
      <c r="G106" s="22"/>
      <c r="H106" s="22"/>
      <c r="I106" s="22"/>
    </row>
    <row r="107" spans="1:9" x14ac:dyDescent="0.25">
      <c r="A107" s="143">
        <v>31</v>
      </c>
      <c r="B107" s="143"/>
      <c r="C107" s="143"/>
      <c r="D107" s="37" t="s">
        <v>21</v>
      </c>
      <c r="E107" s="39">
        <v>1753.31</v>
      </c>
      <c r="F107" s="81"/>
      <c r="G107" s="22"/>
      <c r="H107" s="22"/>
      <c r="I107" s="22"/>
    </row>
    <row r="108" spans="1:9" ht="15" customHeight="1" x14ac:dyDescent="0.25">
      <c r="A108" s="141" t="s">
        <v>57</v>
      </c>
      <c r="B108" s="141"/>
      <c r="C108" s="141"/>
      <c r="D108" s="35" t="s">
        <v>58</v>
      </c>
      <c r="E108" s="40">
        <f>SUM(E109)</f>
        <v>3816.98</v>
      </c>
      <c r="F108" s="80"/>
      <c r="G108" s="23"/>
      <c r="H108" s="23"/>
      <c r="I108" s="23"/>
    </row>
    <row r="109" spans="1:9" x14ac:dyDescent="0.25">
      <c r="A109" s="142">
        <v>3</v>
      </c>
      <c r="B109" s="142"/>
      <c r="C109" s="142"/>
      <c r="D109" s="37" t="s">
        <v>20</v>
      </c>
      <c r="E109" s="39">
        <f>SUM(E110:E111)</f>
        <v>3816.98</v>
      </c>
      <c r="F109" s="81"/>
      <c r="G109" s="22"/>
      <c r="H109" s="22"/>
      <c r="I109" s="22"/>
    </row>
    <row r="110" spans="1:9" x14ac:dyDescent="0.25">
      <c r="A110" s="143">
        <v>31</v>
      </c>
      <c r="B110" s="143"/>
      <c r="C110" s="143"/>
      <c r="D110" s="37" t="s">
        <v>21</v>
      </c>
      <c r="E110" s="39">
        <v>2375.75</v>
      </c>
      <c r="F110" s="81"/>
      <c r="G110" s="22"/>
      <c r="H110" s="22"/>
      <c r="I110" s="22"/>
    </row>
    <row r="111" spans="1:9" x14ac:dyDescent="0.25">
      <c r="A111" s="143">
        <v>32</v>
      </c>
      <c r="B111" s="143"/>
      <c r="C111" s="143"/>
      <c r="D111" s="37" t="s">
        <v>34</v>
      </c>
      <c r="E111" s="39">
        <v>1441.23</v>
      </c>
      <c r="F111" s="81"/>
      <c r="G111" s="22"/>
      <c r="H111" s="22"/>
      <c r="I111" s="22"/>
    </row>
    <row r="112" spans="1:9" x14ac:dyDescent="0.25">
      <c r="A112" s="145" t="s">
        <v>127</v>
      </c>
      <c r="B112" s="145"/>
      <c r="C112" s="145"/>
      <c r="D112" s="34" t="s">
        <v>126</v>
      </c>
      <c r="E112" s="42">
        <f>SUM(E113+E120+E128)</f>
        <v>3255.88</v>
      </c>
      <c r="F112" s="21">
        <f>SUM(F113+F120+F128)</f>
        <v>15329</v>
      </c>
      <c r="G112" s="21">
        <f>SUM(G113+G117+G124)</f>
        <v>15050</v>
      </c>
      <c r="H112" s="21">
        <f t="shared" ref="H112:I112" si="47">SUM(H113+H117+H124)</f>
        <v>14400</v>
      </c>
      <c r="I112" s="21">
        <f t="shared" si="47"/>
        <v>14400</v>
      </c>
    </row>
    <row r="113" spans="1:9" x14ac:dyDescent="0.25">
      <c r="A113" s="141" t="s">
        <v>51</v>
      </c>
      <c r="B113" s="141"/>
      <c r="C113" s="141"/>
      <c r="D113" s="35" t="s">
        <v>52</v>
      </c>
      <c r="E113" s="43">
        <f>SUM(E114)</f>
        <v>709.78</v>
      </c>
      <c r="F113" s="23">
        <f>SUM(F114)</f>
        <v>7537</v>
      </c>
      <c r="G113" s="23">
        <f t="shared" ref="G113:I113" si="48">SUM(G114)</f>
        <v>4360</v>
      </c>
      <c r="H113" s="23">
        <f t="shared" si="48"/>
        <v>3710</v>
      </c>
      <c r="I113" s="23">
        <f t="shared" si="48"/>
        <v>3710</v>
      </c>
    </row>
    <row r="114" spans="1:9" x14ac:dyDescent="0.25">
      <c r="A114" s="142">
        <v>3</v>
      </c>
      <c r="B114" s="142"/>
      <c r="C114" s="142"/>
      <c r="D114" s="37" t="s">
        <v>20</v>
      </c>
      <c r="E114" s="41">
        <f>SUM(E115:E116)</f>
        <v>709.78</v>
      </c>
      <c r="F114" s="22">
        <f>SUM(F115:F116)</f>
        <v>7537</v>
      </c>
      <c r="G114" s="22">
        <f t="shared" ref="G114:I114" si="49">SUM(G115:G116)</f>
        <v>4360</v>
      </c>
      <c r="H114" s="22">
        <f t="shared" si="49"/>
        <v>3710</v>
      </c>
      <c r="I114" s="22">
        <f t="shared" si="49"/>
        <v>3710</v>
      </c>
    </row>
    <row r="115" spans="1:9" x14ac:dyDescent="0.25">
      <c r="A115" s="143">
        <v>31</v>
      </c>
      <c r="B115" s="143"/>
      <c r="C115" s="143"/>
      <c r="D115" s="37" t="s">
        <v>21</v>
      </c>
      <c r="E115" s="41">
        <v>684.78</v>
      </c>
      <c r="F115" s="22">
        <v>7287</v>
      </c>
      <c r="G115" s="22">
        <v>4100</v>
      </c>
      <c r="H115" s="22">
        <v>3450</v>
      </c>
      <c r="I115" s="22">
        <v>3450</v>
      </c>
    </row>
    <row r="116" spans="1:9" x14ac:dyDescent="0.25">
      <c r="A116" s="143">
        <v>32</v>
      </c>
      <c r="B116" s="143"/>
      <c r="C116" s="143"/>
      <c r="D116" s="37" t="s">
        <v>34</v>
      </c>
      <c r="E116" s="41">
        <v>25</v>
      </c>
      <c r="F116" s="22">
        <v>250</v>
      </c>
      <c r="G116" s="22">
        <v>260</v>
      </c>
      <c r="H116" s="22">
        <v>260</v>
      </c>
      <c r="I116" s="22">
        <v>260</v>
      </c>
    </row>
    <row r="117" spans="1:9" ht="25.5" x14ac:dyDescent="0.25">
      <c r="A117" s="141" t="s">
        <v>141</v>
      </c>
      <c r="B117" s="141"/>
      <c r="C117" s="141"/>
      <c r="D117" s="35" t="s">
        <v>142</v>
      </c>
      <c r="E117" s="84"/>
      <c r="F117" s="22"/>
      <c r="G117" s="23">
        <f>SUM(G118)</f>
        <v>1650</v>
      </c>
      <c r="H117" s="23">
        <f t="shared" ref="H117:I117" si="50">SUM(H118)</f>
        <v>1650</v>
      </c>
      <c r="I117" s="23">
        <f t="shared" si="50"/>
        <v>1650</v>
      </c>
    </row>
    <row r="118" spans="1:9" x14ac:dyDescent="0.25">
      <c r="A118" s="142">
        <v>3</v>
      </c>
      <c r="B118" s="142"/>
      <c r="C118" s="142"/>
      <c r="D118" s="78" t="s">
        <v>20</v>
      </c>
      <c r="E118" s="84"/>
      <c r="F118" s="22"/>
      <c r="G118" s="22">
        <f>SUM(G119)</f>
        <v>1650</v>
      </c>
      <c r="H118" s="22">
        <f t="shared" ref="H118:I118" si="51">SUM(H119)</f>
        <v>1650</v>
      </c>
      <c r="I118" s="22">
        <f t="shared" si="51"/>
        <v>1650</v>
      </c>
    </row>
    <row r="119" spans="1:9" x14ac:dyDescent="0.25">
      <c r="A119" s="143">
        <v>31</v>
      </c>
      <c r="B119" s="143"/>
      <c r="C119" s="143"/>
      <c r="D119" s="78" t="s">
        <v>21</v>
      </c>
      <c r="E119" s="84"/>
      <c r="F119" s="22"/>
      <c r="G119" s="22">
        <v>1650</v>
      </c>
      <c r="H119" s="22">
        <v>1650</v>
      </c>
      <c r="I119" s="22">
        <v>1650</v>
      </c>
    </row>
    <row r="120" spans="1:9" x14ac:dyDescent="0.25">
      <c r="A120" s="141" t="s">
        <v>55</v>
      </c>
      <c r="B120" s="141"/>
      <c r="C120" s="141"/>
      <c r="D120" s="35" t="s">
        <v>56</v>
      </c>
      <c r="E120" s="43">
        <f>SUM(E121)</f>
        <v>381.92</v>
      </c>
      <c r="F120" s="23">
        <f>SUM(F121)</f>
        <v>1159</v>
      </c>
      <c r="G120" s="23">
        <f t="shared" ref="G120:I120" si="52">SUM(G121)</f>
        <v>0</v>
      </c>
      <c r="H120" s="23">
        <f t="shared" si="52"/>
        <v>1741.9</v>
      </c>
      <c r="I120" s="23">
        <f t="shared" si="52"/>
        <v>1741.9</v>
      </c>
    </row>
    <row r="121" spans="1:9" x14ac:dyDescent="0.25">
      <c r="A121" s="142">
        <v>3</v>
      </c>
      <c r="B121" s="142"/>
      <c r="C121" s="142"/>
      <c r="D121" s="37" t="s">
        <v>20</v>
      </c>
      <c r="E121" s="41">
        <f>SUM(E122:E123)</f>
        <v>381.92</v>
      </c>
      <c r="F121" s="22">
        <f>SUM(F122:F123)</f>
        <v>1159</v>
      </c>
      <c r="G121" s="22">
        <f>SUM(G122:G123)</f>
        <v>0</v>
      </c>
      <c r="H121" s="22">
        <f t="shared" ref="H121:I121" si="53">SUM(H122:H123)</f>
        <v>1741.9</v>
      </c>
      <c r="I121" s="22">
        <f t="shared" si="53"/>
        <v>1741.9</v>
      </c>
    </row>
    <row r="122" spans="1:9" x14ac:dyDescent="0.25">
      <c r="A122" s="143">
        <v>31</v>
      </c>
      <c r="B122" s="143"/>
      <c r="C122" s="143"/>
      <c r="D122" s="37" t="s">
        <v>21</v>
      </c>
      <c r="E122" s="41">
        <v>361.92</v>
      </c>
      <c r="F122" s="22">
        <v>1159</v>
      </c>
      <c r="G122" s="22">
        <v>0</v>
      </c>
      <c r="H122" s="22">
        <v>1741.9</v>
      </c>
      <c r="I122" s="22">
        <v>1741.9</v>
      </c>
    </row>
    <row r="123" spans="1:9" x14ac:dyDescent="0.25">
      <c r="A123" s="143">
        <v>32</v>
      </c>
      <c r="B123" s="143"/>
      <c r="C123" s="143"/>
      <c r="D123" s="37" t="s">
        <v>34</v>
      </c>
      <c r="E123" s="41">
        <v>20</v>
      </c>
      <c r="F123" s="22"/>
      <c r="G123" s="22">
        <v>0</v>
      </c>
      <c r="H123" s="22">
        <v>0</v>
      </c>
      <c r="I123" s="22">
        <v>0</v>
      </c>
    </row>
    <row r="124" spans="1:9" x14ac:dyDescent="0.25">
      <c r="A124" s="141" t="s">
        <v>143</v>
      </c>
      <c r="B124" s="141"/>
      <c r="C124" s="141"/>
      <c r="D124" s="35" t="s">
        <v>144</v>
      </c>
      <c r="E124" s="84"/>
      <c r="F124" s="22"/>
      <c r="G124" s="23">
        <f>SUM(G125)</f>
        <v>9040</v>
      </c>
      <c r="H124" s="23">
        <f t="shared" ref="H124:I124" si="54">SUM(H125)</f>
        <v>9040</v>
      </c>
      <c r="I124" s="23">
        <f t="shared" si="54"/>
        <v>9040</v>
      </c>
    </row>
    <row r="125" spans="1:9" x14ac:dyDescent="0.25">
      <c r="A125" s="142">
        <v>3</v>
      </c>
      <c r="B125" s="142"/>
      <c r="C125" s="142"/>
      <c r="D125" s="78" t="s">
        <v>20</v>
      </c>
      <c r="E125" s="84"/>
      <c r="F125" s="22"/>
      <c r="G125" s="22">
        <f>SUM(G126:G127)</f>
        <v>9040</v>
      </c>
      <c r="H125" s="22">
        <f t="shared" ref="H125:I125" si="55">SUM(H126:H127)</f>
        <v>9040</v>
      </c>
      <c r="I125" s="22">
        <f t="shared" si="55"/>
        <v>9040</v>
      </c>
    </row>
    <row r="126" spans="1:9" x14ac:dyDescent="0.25">
      <c r="A126" s="143">
        <v>31</v>
      </c>
      <c r="B126" s="143"/>
      <c r="C126" s="143"/>
      <c r="D126" s="78" t="s">
        <v>21</v>
      </c>
      <c r="E126" s="84"/>
      <c r="F126" s="22"/>
      <c r="G126" s="22">
        <v>8500</v>
      </c>
      <c r="H126" s="22">
        <v>8500</v>
      </c>
      <c r="I126" s="22">
        <v>8500</v>
      </c>
    </row>
    <row r="127" spans="1:9" x14ac:dyDescent="0.25">
      <c r="A127" s="143">
        <v>32</v>
      </c>
      <c r="B127" s="143"/>
      <c r="C127" s="143"/>
      <c r="D127" s="78" t="s">
        <v>34</v>
      </c>
      <c r="E127" s="84"/>
      <c r="F127" s="22"/>
      <c r="G127" s="22">
        <v>540</v>
      </c>
      <c r="H127" s="22">
        <v>540</v>
      </c>
      <c r="I127" s="22">
        <v>540</v>
      </c>
    </row>
    <row r="128" spans="1:9" x14ac:dyDescent="0.25">
      <c r="A128" s="141" t="s">
        <v>57</v>
      </c>
      <c r="B128" s="141"/>
      <c r="C128" s="141"/>
      <c r="D128" s="35" t="s">
        <v>58</v>
      </c>
      <c r="E128" s="43">
        <f>SUM(E129)</f>
        <v>2164.1799999999998</v>
      </c>
      <c r="F128" s="23">
        <f>SUM(F129)</f>
        <v>6633</v>
      </c>
      <c r="G128" s="23">
        <f t="shared" ref="G128:I128" si="56">SUM(G129)</f>
        <v>0</v>
      </c>
      <c r="H128" s="23">
        <f t="shared" si="56"/>
        <v>0</v>
      </c>
      <c r="I128" s="23">
        <f t="shared" si="56"/>
        <v>0</v>
      </c>
    </row>
    <row r="129" spans="1:9" x14ac:dyDescent="0.25">
      <c r="A129" s="142">
        <v>3</v>
      </c>
      <c r="B129" s="142"/>
      <c r="C129" s="142"/>
      <c r="D129" s="37" t="s">
        <v>20</v>
      </c>
      <c r="E129" s="41">
        <f>SUM(E130:E131)</f>
        <v>2164.1799999999998</v>
      </c>
      <c r="F129" s="22">
        <f>SUM(F130:F131)</f>
        <v>6633</v>
      </c>
      <c r="G129" s="22">
        <f>SUM(G130:G131)</f>
        <v>0</v>
      </c>
      <c r="H129" s="22">
        <f t="shared" ref="H129:I129" si="57">SUM(H130:H131)</f>
        <v>0</v>
      </c>
      <c r="I129" s="22">
        <f t="shared" si="57"/>
        <v>0</v>
      </c>
    </row>
    <row r="130" spans="1:9" x14ac:dyDescent="0.25">
      <c r="A130" s="143">
        <v>31</v>
      </c>
      <c r="B130" s="143"/>
      <c r="C130" s="143"/>
      <c r="D130" s="37" t="s">
        <v>21</v>
      </c>
      <c r="E130" s="41">
        <v>1815.58</v>
      </c>
      <c r="F130" s="22">
        <v>5645</v>
      </c>
      <c r="G130" s="22"/>
      <c r="H130" s="22"/>
      <c r="I130" s="22"/>
    </row>
    <row r="131" spans="1:9" x14ac:dyDescent="0.25">
      <c r="A131" s="143">
        <v>32</v>
      </c>
      <c r="B131" s="143"/>
      <c r="C131" s="143"/>
      <c r="D131" s="37" t="s">
        <v>34</v>
      </c>
      <c r="E131" s="41">
        <v>348.6</v>
      </c>
      <c r="F131" s="22">
        <v>988</v>
      </c>
      <c r="G131" s="22"/>
      <c r="H131" s="22"/>
      <c r="I131" s="22"/>
    </row>
  </sheetData>
  <mergeCells count="128">
    <mergeCell ref="A129:C129"/>
    <mergeCell ref="A130:C130"/>
    <mergeCell ref="A131:C131"/>
    <mergeCell ref="A123:C123"/>
    <mergeCell ref="A112:C112"/>
    <mergeCell ref="A113:C113"/>
    <mergeCell ref="A114:C114"/>
    <mergeCell ref="A115:C115"/>
    <mergeCell ref="A116:C116"/>
    <mergeCell ref="A120:C120"/>
    <mergeCell ref="A121:C121"/>
    <mergeCell ref="A122:C122"/>
    <mergeCell ref="A128:C128"/>
    <mergeCell ref="A124:C124"/>
    <mergeCell ref="A125:C125"/>
    <mergeCell ref="A126:C126"/>
    <mergeCell ref="A127:C127"/>
    <mergeCell ref="A98:C98"/>
    <mergeCell ref="A100:C100"/>
    <mergeCell ref="A101:C101"/>
    <mergeCell ref="A99:C99"/>
    <mergeCell ref="A108:C108"/>
    <mergeCell ref="A109:C109"/>
    <mergeCell ref="A110:C110"/>
    <mergeCell ref="A111:C111"/>
    <mergeCell ref="A63:C63"/>
    <mergeCell ref="A64:C64"/>
    <mergeCell ref="A65:C65"/>
    <mergeCell ref="A66:C66"/>
    <mergeCell ref="A80:C80"/>
    <mergeCell ref="A81:C81"/>
    <mergeCell ref="A82:C82"/>
    <mergeCell ref="A68:C68"/>
    <mergeCell ref="A69:C69"/>
    <mergeCell ref="A102:C102"/>
    <mergeCell ref="A103:C103"/>
    <mergeCell ref="A105:C105"/>
    <mergeCell ref="A106:C106"/>
    <mergeCell ref="A107:C107"/>
    <mergeCell ref="A104:C104"/>
    <mergeCell ref="A97:C97"/>
    <mergeCell ref="A91:C91"/>
    <mergeCell ref="A92:C92"/>
    <mergeCell ref="A93:C93"/>
    <mergeCell ref="A94:C94"/>
    <mergeCell ref="A86:C86"/>
    <mergeCell ref="A87:C87"/>
    <mergeCell ref="A88:C88"/>
    <mergeCell ref="A89:C89"/>
    <mergeCell ref="A90:C90"/>
    <mergeCell ref="A79:C79"/>
    <mergeCell ref="A83:C83"/>
    <mergeCell ref="A84:C84"/>
    <mergeCell ref="A85:C85"/>
    <mergeCell ref="A73:C73"/>
    <mergeCell ref="A74:C74"/>
    <mergeCell ref="A75:C75"/>
    <mergeCell ref="A76:C76"/>
    <mergeCell ref="A77:C77"/>
    <mergeCell ref="A61:C61"/>
    <mergeCell ref="A62:C62"/>
    <mergeCell ref="A67:C67"/>
    <mergeCell ref="A71:C71"/>
    <mergeCell ref="A72:C72"/>
    <mergeCell ref="A70:C70"/>
    <mergeCell ref="A59:C59"/>
    <mergeCell ref="A60:C60"/>
    <mergeCell ref="A78:C78"/>
    <mergeCell ref="A44:C44"/>
    <mergeCell ref="A36:C36"/>
    <mergeCell ref="A37:C37"/>
    <mergeCell ref="A38:C38"/>
    <mergeCell ref="A39:C39"/>
    <mergeCell ref="A56:C56"/>
    <mergeCell ref="A57:C57"/>
    <mergeCell ref="A58:C58"/>
    <mergeCell ref="A48:C48"/>
    <mergeCell ref="A49:C49"/>
    <mergeCell ref="A50:C50"/>
    <mergeCell ref="A54:C54"/>
    <mergeCell ref="A55:C55"/>
    <mergeCell ref="A51:C51"/>
    <mergeCell ref="A52:C52"/>
    <mergeCell ref="A53:C53"/>
    <mergeCell ref="A31:C31"/>
    <mergeCell ref="A32:C32"/>
    <mergeCell ref="A33:C33"/>
    <mergeCell ref="A34:C34"/>
    <mergeCell ref="A35:C35"/>
    <mergeCell ref="A40:C40"/>
    <mergeCell ref="A41:C41"/>
    <mergeCell ref="A42:C42"/>
    <mergeCell ref="A43:C43"/>
    <mergeCell ref="A18:C18"/>
    <mergeCell ref="A19:C19"/>
    <mergeCell ref="A20:C20"/>
    <mergeCell ref="A21:C21"/>
    <mergeCell ref="A22:C22"/>
    <mergeCell ref="A30:C30"/>
    <mergeCell ref="A25:C25"/>
    <mergeCell ref="A26:C26"/>
    <mergeCell ref="A27:C27"/>
    <mergeCell ref="A28:C28"/>
    <mergeCell ref="A29:C29"/>
    <mergeCell ref="A45:C45"/>
    <mergeCell ref="A46:C46"/>
    <mergeCell ref="A47:C47"/>
    <mergeCell ref="A117:C117"/>
    <mergeCell ref="A118:C118"/>
    <mergeCell ref="A119:C119"/>
    <mergeCell ref="A95:C95"/>
    <mergeCell ref="A96:C96"/>
    <mergeCell ref="A1:I1"/>
    <mergeCell ref="A4:I4"/>
    <mergeCell ref="A6:C6"/>
    <mergeCell ref="A7:C7"/>
    <mergeCell ref="A13:C13"/>
    <mergeCell ref="A14:C14"/>
    <mergeCell ref="A15:C15"/>
    <mergeCell ref="A17:C17"/>
    <mergeCell ref="A8:C8"/>
    <mergeCell ref="A9:C9"/>
    <mergeCell ref="A10:C10"/>
    <mergeCell ref="A11:C11"/>
    <mergeCell ref="A12:C12"/>
    <mergeCell ref="A16:C16"/>
    <mergeCell ref="A23:C23"/>
    <mergeCell ref="A24:C24"/>
  </mergeCells>
  <phoneticPr fontId="12" type="noConversion"/>
  <pageMargins left="0.7" right="0.7" top="0.75" bottom="0.75" header="0.3" footer="0.3"/>
  <pageSetup paperSize="9" scale="69" fitToHeight="0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5</vt:i4>
      </vt:variant>
    </vt:vector>
  </HeadingPairs>
  <TitlesOfParts>
    <vt:vector size="5" baseType="lpstr">
      <vt:lpstr>SAŽETAK</vt:lpstr>
      <vt:lpstr> Račun prihoda i rashoda</vt:lpstr>
      <vt:lpstr>Rashodi prema funkcijskoj kl</vt:lpstr>
      <vt:lpstr>Račun financiranja</vt:lpstr>
      <vt:lpstr>POSEBNI DIO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Marija Vučković</cp:lastModifiedBy>
  <cp:lastPrinted>2026-01-15T12:15:56Z</cp:lastPrinted>
  <dcterms:created xsi:type="dcterms:W3CDTF">2022-08-12T12:51:27Z</dcterms:created>
  <dcterms:modified xsi:type="dcterms:W3CDTF">2026-01-15T12:17:11Z</dcterms:modified>
</cp:coreProperties>
</file>